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<sst xmlns="http://schemas.openxmlformats.org/spreadsheetml/2006/main" count="6316" uniqueCount="2914">
  <si>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</si>
  <si>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</si>
  <si>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</si>
  <si>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</si>
  <si>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</si>
  <si>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</si>
  <si>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</si>
  <si>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</si>
  <si>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</si>
  <si>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</si>
  <si>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</si>
  <si>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</si>
  <si>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</si>
  <si>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</si>
  <si>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</si>
  <si>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</si>
  <si>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</si>
  <si>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</si>
  <si>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</si>
  <si>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</si>
  <si>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</si>
  <si>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</si>
  <si>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</si>
  <si>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</si>
  <si>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</si>
  <si>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</si>
  <si>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</si>
  <si>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</si>
  <si>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</si>
  <si>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</si>
  <si>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</si>
  <si>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</si>
  <si>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</si>
  <si>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</si>
  <si>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</si>
  <si>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</si>
  <si>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</si>
  <si>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</si>
  <si>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</si>
  <si>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</si>
  <si>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</si>
  <si>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</si>
  <si>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</si>
  <si>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</si>
  <si>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</si>
  <si>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</si>
  <si>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</si>
  <si>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</si>
  <si>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</si>
  <si>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</si>
  <si>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</si>
  <si>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</si>
  <si>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</si>
  <si>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</si>
  <si>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</si>
  <si>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</si>
  <si>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</si>
  <si>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</si>
  <si>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</si>
  <si>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</si>
  <si>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</si>
  <si>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</si>
  <si>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</si>
  <si>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</si>
  <si>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</si>
  <si>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</si>
  <si>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</si>
  <si>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</si>
  <si>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</si>
  <si>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</si>
  <si>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</si>
  <si>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</si>
  <si>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</si>
  <si>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</si>
  <si>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</si>
  <si>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</si>
  <si>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</si>
  <si>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</si>
  <si>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</si>
  <si>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</si>
  <si>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</si>
  <si>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</si>
  <si>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</si>
  <si>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</si>
  <si>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</si>
  <si>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</si>
  <si>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</si>
  <si>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</si>
  <si>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</si>
  <si>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</si>
  <si>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</si>
  <si>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</si>
  <si>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</si>
  <si>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</si>
  <si>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</si>
  <si>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</si>
  <si>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</si>
  <si>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</si>
  <si>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</si>
  <si>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</si>
  <si>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</si>
  <si>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</si>
  <si>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</si>
  <si>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</si>
  <si>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</si>
  <si>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</si>
  <si>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</si>
  <si>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</si>
  <si>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</si>
  <si>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</si>
  <si>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</si>
  <si>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</si>
  <si>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</si>
  <si>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</si>
  <si>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</si>
  <si>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</si>
  <si>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</si>
  <si>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</si>
  <si>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</si>
  <si>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</si>
  <si>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</si>
  <si>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</si>
  <si>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</si>
  <si>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</si>
  <si>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</si>
  <si>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</si>
  <si>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</si>
  <si>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</si>
  <si>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</si>
  <si>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</si>
  <si>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</si>
  <si>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</si>
  <si>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</si>
  <si>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</si>
  <si>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</si>
  <si>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</si>
  <si>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</si>
  <si>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</si>
  <si>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</si>
  <si>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</si>
  <si>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</si>
  <si>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</si>
  <si>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</si>
  <si>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</si>
  <si>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</si>
  <si>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</si>
  <si>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</si>
  <si>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</si>
  <si>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</si>
  <si>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</si>
  <si>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</si>
  <si>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</si>
  <si>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</si>
  <si>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</si>
  <si>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</si>
  <si>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</si>
  <si>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</si>
  <si>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</si>
  <si>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</si>
  <si>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</si>
  <si>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</si>
  <si>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</si>
  <si>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</si>
  <si>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</si>
  <si>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</si>
  <si>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</si>
  <si>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</si>
  <si>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</si>
  <si>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</si>
  <si>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</si>
  <si>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</si>
  <si>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</si>
  <si>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</si>
  <si>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</si>
  <si>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</si>
  <si>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</si>
  <si>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</si>
  <si>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</si>
  <si>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</si>
  <si>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</si>
  <si>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</si>
  <si>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</si>
  <si>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</si>
  <si>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</si>
  <si>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</si>
  <si>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</si>
  <si>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</si>
  <si>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</si>
  <si>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</si>
  <si>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</si>
  <si>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</si>
  <si>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</si>
  <si>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</si>
  <si>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</si>
  <si>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</si>
  <si>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</si>
  <si>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</si>
  <si>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</si>
  <si>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</si>
  <si>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</si>
  <si>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</si>
  <si>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</si>
  <si>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</si>
  <si>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</si>
  <si>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</si>
  <si>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</si>
  <si>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</si>
  <si>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</si>
  <si>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</si>
  <si>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</si>
  <si>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</si>
  <si>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</si>
  <si>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</si>
  <si>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</si>
  <si>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</si>
  <si>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</si>
  <si>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</si>
  <si>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</si>
  <si>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</si>
  <si>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</si>
  <si>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</si>
  <si>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</si>
  <si>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</si>
  <si>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</si>
  <si>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</si>
  <si>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</si>
  <si>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</si>
  <si>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</si>
  <si>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</si>
  <si>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</si>
  <si>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</si>
  <si>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</si>
  <si>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</si>
  <si>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</si>
  <si>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</si>
  <si>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</si>
  <si>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</si>
  <si>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</si>
  <si>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</si>
  <si>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</si>
  <si>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</si>
  <si>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</si>
  <si>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</si>
  <si>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</si>
  <si>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</si>
  <si>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</si>
  <si>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</si>
  <si>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</si>
  <si>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</si>
  <si>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</si>
  <si>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</si>
  <si>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</si>
  <si>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</si>
  <si>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</si>
  <si>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</si>
  <si>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</si>
  <si>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</si>
  <si>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</si>
  <si>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</si>
  <si>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</si>
  <si>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</si>
  <si>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</si>
  <si>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</si>
  <si>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</si>
  <si>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</si>
  <si>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</si>
  <si>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</si>
  <si>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</si>
  <si>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</si>
  <si>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</si>
  <si>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</si>
  <si>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</si>
  <si>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</si>
  <si>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</si>
  <si>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</si>
  <si>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</si>
  <si>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</si>
  <si>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</si>
  <si>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</si>
  <si>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</si>
  <si>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</si>
  <si>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</si>
  <si>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</si>
  <si>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</si>
  <si>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</si>
  <si>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</si>
  <si>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</si>
  <si>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</si>
  <si>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</si>
  <si>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</si>
  <si>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</si>
  <si>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</si>
  <si>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</si>
  <si>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</si>
  <si>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</si>
  <si>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</si>
  <si>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</si>
  <si>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</si>
  <si>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</si>
  <si>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</si>
  <si>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</si>
  <si>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</si>
  <si>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</si>
  <si>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</si>
  <si>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</si>
  <si>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</si>
  <si>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</si>
  <si>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</si>
  <si>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</si>
  <si>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</si>
  <si>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</si>
  <si>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</si>
  <si>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</si>
  <si>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</si>
  <si>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</si>
  <si>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</si>
  <si>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</si>
  <si>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</si>
  <si>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</si>
  <si>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</si>
  <si>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</si>
  <si>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</si>
  <si>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</si>
  <si>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</si>
  <si>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</si>
  <si>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</si>
  <si>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</si>
  <si>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</si>
  <si>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</si>
  <si>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</si>
  <si>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</si>
  <si>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</si>
  <si>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</si>
  <si>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</si>
  <si>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</si>
  <si>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</si>
  <si>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</si>
  <si>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</si>
  <si>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</si>
  <si>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</si>
  <si>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</si>
  <si>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</si>
  <si>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</si>
  <si>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</si>
  <si>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</si>
  <si>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</si>
  <si>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</si>
  <si>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</si>
  <si>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</si>
  <si>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</si>
  <si>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</si>
  <si>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</si>
  <si>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</si>
  <si>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</si>
  <si>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</si>
  <si>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</si>
  <si>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</si>
  <si>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</si>
  <si>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</si>
  <si>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</si>
  <si>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</si>
  <si>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</si>
  <si>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</si>
  <si>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</si>
  <si>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</si>
  <si>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</si>
  <si>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</si>
  <si>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</si>
  <si>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</si>
  <si>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</si>
  <si>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</si>
  <si>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</si>
  <si>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</si>
  <si>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</si>
  <si>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</si>
  <si>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</si>
  <si>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</si>
  <si>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</si>
  <si>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</si>
  <si>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</si>
  <si>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</si>
  <si>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</si>
  <si>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</si>
  <si>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</si>
  <si>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</si>
  <si>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</si>
  <si>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</si>
  <si>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</si>
  <si>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</si>
  <si>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</si>
  <si>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</si>
  <si>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</si>
  <si>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</si>
  <si>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</si>
  <si>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</si>
  <si>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</si>
  <si>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</si>
  <si>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</si>
  <si>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</si>
  <si>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</si>
  <si>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</si>
  <si>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</si>
  <si>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</si>
  <si>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</si>
  <si>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</si>
  <si>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</si>
  <si>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</si>
  <si>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</si>
  <si>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</si>
  <si>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</si>
  <si>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</si>
  <si>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</si>
  <si>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</si>
  <si>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</si>
  <si>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</si>
  <si>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</si>
  <si>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</si>
  <si>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</si>
  <si>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</si>
  <si>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</si>
  <si>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</si>
  <si>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</si>
  <si>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</si>
  <si>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</si>
  <si>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</si>
  <si>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</si>
  <si>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</si>
  <si>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</si>
  <si>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</si>
  <si>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</si>
  <si>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</si>
  <si>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</si>
  <si>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</si>
  <si>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</si>
  <si>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</si>
  <si>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</si>
  <si>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</si>
  <si>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</si>
  <si>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</si>
  <si>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</si>
  <si>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</si>
  <si>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</si>
  <si>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</si>
  <si>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</si>
  <si>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</si>
  <si>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</si>
  <si>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</si>
  <si>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</si>
  <si>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</si>
  <si>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</si>
  <si>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</si>
  <si>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</si>
  <si>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</si>
  <si>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</si>
  <si>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</si>
  <si>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</si>
  <si>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</si>
  <si>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</si>
  <si>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</si>
  <si>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</si>
  <si>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</si>
  <si>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</si>
  <si>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</si>
  <si>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</si>
  <si>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</si>
  <si>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</si>
  <si>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</si>
  <si>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</si>
  <si>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</si>
  <si>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</si>
  <si>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</si>
  <si>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</si>
  <si>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</si>
  <si>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</si>
  <si>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</si>
  <si>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</si>
  <si>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</si>
  <si>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</si>
  <si>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</si>
  <si>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</si>
  <si>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</si>
  <si>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</si>
  <si>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</si>
  <si>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</si>
  <si>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</si>
  <si>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</si>
  <si>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</si>
  <si>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</si>
  <si>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</si>
  <si>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</si>
  <si>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</si>
  <si>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</si>
  <si>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</si>
  <si>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</si>
  <si>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</si>
  <si>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</si>
  <si>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</si>
  <si>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</si>
  <si>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</si>
  <si>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</si>
  <si>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</si>
  <si>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</si>
  <si>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</si>
  <si>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</si>
  <si>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</si>
  <si>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</si>
  <si>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</si>
  <si>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</si>
  <si>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</si>
  <si>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</si>
  <si>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</si>
  <si>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</si>
  <si>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</si>
  <si>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</si>
  <si>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</si>
  <si>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</si>
  <si>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</si>
  <si>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</si>
  <si>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</si>
  <si>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</si>
  <si>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</si>
  <si>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</si>
  <si>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</si>
  <si>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</si>
  <si>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</si>
  <si>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</si>
  <si>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</si>
  <si>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</si>
  <si>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</si>
  <si>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</si>
  <si>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</si>
  <si>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</si>
  <si>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</si>
  <si>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</si>
  <si>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</si>
  <si>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</si>
  <si>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</si>
  <si>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</si>
  <si>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</si>
  <si>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</si>
  <si>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</si>
  <si>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</si>
  <si>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</si>
  <si>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</si>
  <si>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</si>
  <si>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</si>
  <si>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</si>
  <si>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</si>
  <si>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</si>
  <si>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</si>
  <si>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</si>
  <si>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</si>
  <si>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</si>
  <si>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</si>
  <si>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</si>
  <si>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</si>
  <si>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</si>
  <si>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</si>
  <si>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</si>
  <si>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</si>
  <si>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</si>
  <si>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</si>
  <si>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</si>
  <si>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</si>
  <si>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</si>
  <si>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</si>
  <si>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</si>
  <si>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</si>
  <si>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</si>
  <si>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</si>
  <si>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</si>
  <si>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</si>
  <si>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</si>
  <si>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</si>
  <si>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</si>
  <si>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</si>
  <si>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</si>
  <si>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</si>
  <si>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</si>
  <si>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</si>
  <si>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</si>
  <si>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</si>
  <si>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</si>
  <si>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</si>
  <si>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</si>
  <si>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</si>
  <si>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</si>
  <si>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</si>
  <si>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</si>
  <si>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</si>
  <si>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</si>
  <si>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</si>
  <si>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</si>
  <si>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</si>
  <si>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</si>
  <si>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</si>
  <si>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</si>
  <si>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</si>
  <si>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</si>
  <si>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</si>
  <si>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</si>
  <si>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</si>
  <si>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</si>
  <si>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</si>
  <si>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</si>
  <si>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</si>
  <si>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</si>
  <si>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</si>
  <si>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</si>
  <si>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</si>
  <si>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</si>
  <si>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</si>
  <si>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</si>
  <si>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</si>
  <si>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</si>
  <si>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</si>
  <si>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</si>
  <si>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</si>
  <si>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</si>
  <si>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</si>
  <si>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</si>
  <si>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</si>
  <si>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</si>
  <si>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</si>
  <si>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</si>
  <si>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</si>
  <si>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</si>
  <si>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</si>
  <si>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</si>
  <si>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</si>
  <si>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</si>
  <si>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</si>
  <si>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</si>
  <si>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</si>
  <si>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</si>
  <si>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</si>
  <si>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</si>
  <si>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</si>
  <si>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</si>
  <si>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</si>
  <si>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</si>
  <si>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</si>
  <si>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</si>
  <si>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</si>
  <si>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</si>
  <si>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</si>
  <si>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</si>
  <si>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</si>
  <si>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</si>
  <si>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</si>
  <si>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</si>
  <si>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</si>
  <si>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</si>
  <si>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</si>
  <si>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</si>
  <si>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</si>
  <si>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</si>
  <si>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</si>
  <si>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</si>
  <si>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</si>
  <si>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</si>
  <si>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</si>
  <si>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</si>
  <si>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</si>
  <si>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</si>
  <si>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</si>
  <si>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</si>
  <si>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</si>
  <si>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</si>
  <si>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</si>
  <si>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</si>
  <si>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</si>
  <si>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</si>
  <si>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</si>
  <si>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</si>
  <si>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</si>
  <si>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</si>
  <si>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</si>
  <si>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</si>
  <si>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</si>
  <si>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</si>
  <si>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</si>
  <si>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</si>
  <si>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</si>
  <si>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</si>
  <si>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</si>
  <si>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</si>
  <si>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</si>
  <si>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</si>
  <si>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</si>
  <si>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</si>
  <si>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</si>
  <si>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</si>
  <si>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</si>
  <si>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</si>
  <si>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</si>
  <si>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</si>
  <si>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</si>
  <si>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</si>
  <si>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</si>
  <si>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</si>
  <si>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</si>
  <si>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</si>
  <si>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</si>
  <si>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</si>
  <si>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</si>
  <si>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</si>
  <si>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</si>
  <si>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</si>
  <si>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</si>
  <si>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</si>
  <si>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</si>
  <si>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</si>
  <si>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</si>
  <si>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</si>
  <si>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</si>
  <si>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</si>
  <si>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</si>
  <si>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</si>
  <si>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</si>
  <si>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</si>
  <si>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</si>
  <si>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</si>
  <si>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</si>
  <si>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</si>
  <si>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</si>
  <si>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</si>
  <si>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</si>
  <si>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</si>
  <si>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</si>
  <si>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</si>
  <si>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</si>
  <si>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</si>
  <si>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</si>
  <si>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</si>
  <si>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</si>
  <si>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</si>
  <si>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</si>
  <si>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</si>
  <si>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</si>
  <si>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</si>
  <si>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</si>
  <si>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</si>
  <si>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</si>
  <si>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</si>
  <si>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</si>
  <si>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</si>
  <si>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</si>
  <si>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</si>
  <si>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</si>
  <si>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</si>
  <si>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</si>
  <si>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</si>
  <si>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</si>
  <si>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</si>
  <si>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</si>
  <si>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</si>
  <si>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</si>
  <si>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</si>
  <si>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</si>
  <si>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</si>
  <si>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</si>
  <si>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</si>
  <si>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</si>
  <si>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</si>
  <si>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</si>
  <si>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</si>
  <si>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</si>
  <si>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</si>
  <si>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</si>
  <si>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</si>
  <si>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</si>
  <si>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</si>
  <si>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</si>
  <si>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</si>
  <si>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</si>
  <si>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</si>
  <si>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</si>
  <si>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</si>
  <si>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</si>
  <si>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</si>
  <si>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</si>
  <si>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</si>
  <si>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</si>
  <si>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</si>
  <si>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</si>
  <si>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</si>
  <si>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</si>
  <si>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</si>
  <si>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</si>
  <si>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</si>
  <si>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</si>
  <si>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</si>
  <si>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</si>
  <si>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</si>
  <si>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</si>
  <si>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</si>
  <si>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</si>
  <si>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</si>
  <si>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</si>
  <si>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</si>
  <si>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</si>
  <si>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</si>
  <si>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</si>
  <si>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</si>
  <si>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</si>
  <si>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</si>
  <si>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</si>
  <si>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</si>
  <si>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</si>
  <si>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</si>
  <si>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</si>
  <si>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</si>
  <si>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</si>
  <si>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</si>
  <si>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</si>
  <si>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</si>
  <si>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</si>
  <si>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</si>
  <si>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</si>
  <si>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</si>
  <si>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</si>
  <si>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</si>
  <si>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</si>
  <si>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</si>
  <si>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</si>
  <si>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</si>
  <si>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</si>
  <si>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</si>
  <si>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</si>
  <si>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</si>
  <si>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</si>
  <si>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</si>
  <si>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</si>
  <si>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</si>
  <si>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</si>
  <si>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</si>
  <si>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</si>
  <si>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</si>
  <si>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</si>
  <si>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</si>
  <si>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</si>
  <si>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</si>
  <si>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</si>
  <si>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</si>
  <si>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</si>
  <si>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</si>
  <si>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</si>
  <si>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</si>
  <si>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</si>
  <si>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</si>
  <si>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</si>
  <si>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</si>
  <si>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</si>
  <si>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</si>
  <si>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</si>
  <si>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</si>
  <si>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</si>
  <si>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</si>
  <si>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</si>
  <si>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</si>
  <si>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</si>
  <si>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</si>
  <si>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</si>
  <si>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</si>
  <si>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</si>
  <si>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</si>
  <si>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</si>
  <si>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</si>
  <si>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</si>
  <si>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</si>
  <si>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</si>
  <si>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</si>
  <si>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</si>
  <si>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</si>
  <si>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</si>
  <si>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</si>
  <si>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</si>
  <si>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</si>
  <si>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</si>
  <si>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</si>
  <si>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</si>
  <si>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</si>
  <si>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</si>
  <si>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</si>
  <si>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</si>
  <si>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</si>
  <si>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</si>
  <si>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</si>
  <si>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</si>
  <si>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</si>
  <si>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</si>
  <si>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</si>
  <si>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</si>
  <si>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</si>
  <si>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</si>
  <si>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</si>
  <si>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</si>
  <si>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</si>
  <si>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</si>
  <si>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</si>
  <si>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</si>
  <si>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</si>
  <si>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</si>
  <si>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</si>
  <si>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</si>
  <si>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</si>
  <si>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</si>
  <si>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</si>
  <si>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</si>
  <si>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</si>
  <si>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</si>
  <si>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</si>
  <si>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</si>
  <si>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</si>
  <si>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</si>
  <si>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</si>
  <si>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</si>
  <si>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</si>
  <si>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</si>
  <si>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</si>
  <si>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</si>
  <si>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</si>
  <si>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</si>
  <si>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</si>
  <si>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</si>
  <si>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</si>
  <si>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</si>
  <si>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</si>
  <si>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</si>
  <si>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</si>
  <si>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</si>
  <si>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</si>
  <si>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</si>
  <si>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</si>
  <si>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</si>
  <si>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</si>
  <si>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</si>
  <si>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</si>
  <si>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</si>
  <si>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</si>
  <si>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</si>
  <si>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</si>
  <si>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</si>
  <si>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</si>
  <si>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</si>
  <si>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</si>
  <si>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</si>
  <si>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</si>
  <si>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</si>
  <si>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</si>
  <si>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</si>
  <si>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</si>
  <si>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</si>
  <si>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</si>
  <si>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</si>
  <si>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</si>
  <si>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</si>
  <si>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</si>
  <si>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</si>
  <si>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</si>
  <si>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</si>
  <si>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</si>
  <si>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</si>
  <si>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</si>
  <si>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</si>
  <si>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</si>
  <si>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</si>
  <si>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</si>
  <si>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</si>
  <si>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</si>
  <si>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</si>
  <si>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</si>
  <si>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</si>
  <si>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</si>
  <si>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</si>
  <si>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</si>
  <si>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</si>
  <si>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</si>
  <si>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</si>
  <si>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</si>
  <si>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</si>
  <si>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</si>
  <si>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</si>
  <si>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</si>
  <si>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</si>
  <si>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</si>
  <si>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</si>
  <si>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</si>
  <si>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</si>
  <si>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</si>
  <si>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</si>
  <si>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</si>
  <si>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</si>
  <si>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</si>
  <si>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</si>
  <si>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</si>
  <si>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</si>
  <si>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</si>
  <si>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</si>
  <si>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</si>
  <si>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</si>
  <si>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</si>
  <si>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</si>
  <si>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</si>
  <si>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</si>
  <si>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</si>
  <si>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</si>
  <si>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</si>
  <si>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</si>
  <si>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</si>
  <si>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</si>
  <si>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</si>
  <si>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</si>
  <si>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</si>
  <si>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</si>
  <si>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</si>
  <si>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</si>
  <si>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</si>
  <si>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</si>
  <si>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</si>
  <si>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</si>
  <si>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</si>
  <si>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</si>
  <si>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</si>
  <si>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</si>
  <si>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</si>
  <si>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</si>
  <si>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</si>
  <si>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</si>
  <si>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</si>
  <si>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</si>
  <si>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</si>
  <si>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</si>
  <si>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</si>
  <si>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</si>
  <si>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</si>
  <si>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</si>
  <si>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</si>
  <si>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</si>
  <si>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</si>
  <si>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</si>
  <si>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</si>
  <si>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</si>
  <si>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</si>
  <si>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</si>
  <si>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</si>
  <si>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</si>
  <si>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</si>
  <si>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</si>
  <si>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</si>
  <si>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</si>
  <si>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</si>
  <si>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</si>
  <si>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</si>
  <si>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</si>
  <si>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</si>
  <si>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</si>
  <si>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</si>
  <si>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</si>
  <si>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</si>
  <si>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</si>
  <si>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</si>
  <si>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</si>
  <si>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</si>
  <si>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</si>
  <si>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</si>
  <si>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</si>
  <si>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</si>
  <si>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</si>
  <si>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</si>
  <si>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</si>
  <si>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</si>
  <si>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</si>
  <si>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</si>
  <si>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</si>
  <si>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</si>
  <si>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</si>
  <si>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</si>
  <si>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</si>
  <si>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</si>
  <si>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</si>
  <si>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</si>
  <si>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</si>
  <si>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</si>
  <si>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</si>
  <si>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</si>
  <si>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</si>
  <si>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</si>
  <si>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</si>
  <si>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</si>
  <si>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</si>
  <si>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</si>
  <si>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</si>
  <si>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</si>
  <si>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</si>
  <si>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</si>
  <si>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</si>
  <si>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</si>
  <si>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</si>
  <si>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</si>
  <si>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</si>
  <si>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</si>
  <si>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</si>
  <si>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</si>
  <si>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</si>
  <si>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</si>
  <si>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</si>
  <si>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</si>
  <si>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</si>
  <si>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</si>
  <si>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</si>
  <si>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</si>
  <si>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</si>
  <si>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</si>
  <si>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</si>
  <si>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</si>
  <si>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</si>
  <si>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</si>
  <si>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</si>
  <si>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</si>
  <si>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</si>
  <si>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</si>
  <si>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</si>
  <si>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</si>
  <si>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</si>
  <si>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</si>
  <si>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</si>
  <si>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</si>
  <si>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</si>
  <si>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</si>
  <si>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</si>
  <si>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</si>
  <si>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</si>
  <si>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</si>
  <si>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</si>
  <si>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</si>
  <si>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</si>
  <si>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</si>
  <si>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</si>
  <si>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</si>
  <si>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</si>
  <si>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</si>
  <si>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</si>
  <si>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</si>
  <si>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</si>
  <si>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</si>
  <si>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</si>
  <si>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</si>
  <si>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</si>
  <si>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</si>
  <si>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</si>
  <si>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</si>
  <si>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</si>
  <si>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</si>
  <si>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</si>
  <si>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</si>
  <si>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</si>
  <si>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</si>
  <si>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</si>
  <si>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</si>
  <si>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</si>
  <si>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</si>
  <si>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</si>
  <si>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</si>
  <si>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</si>
  <si>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</si>
  <si>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</si>
  <si>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</si>
  <si>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</si>
  <si>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</si>
  <si>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</si>
  <si>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</si>
  <si>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</si>
  <si>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</si>
  <si>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</si>
  <si>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</si>
  <si>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</si>
  <si>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</si>
  <si>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</si>
  <si>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</si>
  <si>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</si>
  <si>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</si>
  <si>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</si>
  <si>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</si>
  <si>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</si>
  <si>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</si>
  <si>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</si>
  <si>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</si>
  <si>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</si>
  <si>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</si>
  <si>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</si>
  <si>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</si>
  <si>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</si>
  <si>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</si>
  <si>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</si>
  <si>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</si>
  <si>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</si>
  <si>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</si>
  <si>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</si>
  <si>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</si>
  <si>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</si>
  <si>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</si>
  <si>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</si>
  <si>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</si>
  <si>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</si>
  <si>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</si>
  <si>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</si>
  <si>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</si>
  <si>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</si>
  <si>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</si>
  <si>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</si>
  <si>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</si>
  <si>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</si>
  <si>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</si>
  <si>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</si>
  <si>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</si>
  <si>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</si>
  <si>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</si>
  <si>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</si>
  <si>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</si>
  <si>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</si>
  <si>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</si>
  <si>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</si>
  <si>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</si>
  <si>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</si>
  <si>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</si>
  <si>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</si>
  <si>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</si>
  <si>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</si>
  <si>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</si>
  <si>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</si>
  <si>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</si>
  <si>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</si>
  <si>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</si>
  <si>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</si>
  <si>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</si>
  <si>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</si>
  <si>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</si>
  <si>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</si>
  <si>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</si>
  <si>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</si>
  <si>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</si>
  <si>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</si>
  <si>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</si>
  <si>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</si>
  <si>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</si>
  <si>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</si>
  <si>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</si>
  <si>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</si>
  <si>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</si>
  <si>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</si>
  <si>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</si>
  <si>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</si>
  <si>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</si>
  <si>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</si>
  <si>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</si>
  <si>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</si>
  <si>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</si>
  <si>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</si>
  <si>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</si>
  <si>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</si>
  <si>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</si>
  <si>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</si>
  <si>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</si>
  <si>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</si>
  <si>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</si>
  <si>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</si>
  <si>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</si>
  <si>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</si>
  <si>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</si>
  <si>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</si>
  <si>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</si>
  <si>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</si>
  <si>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</si>
  <si>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</si>
  <si>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</si>
  <si>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</si>
  <si>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</si>
  <si>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</si>
  <si>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</si>
  <si>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</si>
  <si>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</si>
  <si>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</si>
  <si>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</si>
  <si>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</si>
  <si>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</si>
  <si>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</si>
  <si>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</si>
  <si>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</si>
  <si>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</si>
  <si>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</si>
  <si>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</si>
  <si>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</si>
  <si>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</si>
  <si>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</si>
  <si>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</si>
  <si>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</si>
  <si>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</si>
  <si>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</si>
  <si>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</si>
  <si>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</si>
  <si>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</si>
  <si>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</si>
  <si>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</si>
  <si>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</si>
  <si>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</si>
  <si>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</si>
  <si>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</si>
  <si>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</si>
  <si>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</si>
  <si>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</si>
  <si>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</si>
  <si>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</si>
  <si>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</si>
  <si>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</si>
  <si>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</si>
  <si>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</si>
  <si>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</si>
  <si>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</si>
  <si>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</si>
  <si>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</si>
  <si>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</si>
  <si>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</si>
  <si>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</si>
  <si>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</si>
  <si>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</si>
  <si>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</si>
  <si>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</si>
  <si>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</si>
  <si>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</si>
  <si>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</si>
  <si>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</si>
  <si>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</si>
  <si>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</si>
  <si>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</si>
  <si>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</si>
  <si>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</si>
  <si>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</si>
  <si>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</si>
  <si>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</si>
  <si>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</si>
  <si>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</si>
  <si>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</si>
  <si>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</si>
  <si>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</si>
  <si>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</si>
  <si>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</si>
  <si>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</si>
  <si>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</si>
  <si>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</si>
  <si>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</si>
  <si>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</si>
  <si>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</si>
  <si>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</si>
  <si>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</si>
  <si>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</si>
  <si>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</si>
  <si>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</si>
  <si>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</si>
  <si>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</si>
  <si>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</si>
  <si>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</si>
  <si>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</si>
  <si>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</si>
  <si>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</si>
  <si>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</si>
  <si>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</si>
  <si>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</si>
  <si>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</si>
  <si>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</si>
  <si>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</si>
  <si>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</si>
  <si>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</si>
  <si>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</si>
  <si>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</si>
  <si>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</si>
  <si>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</si>
  <si>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</si>
  <si>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</si>
  <si>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</si>
  <si>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</si>
  <si>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</si>
  <si>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</si>
  <si>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</si>
  <si>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</si>
  <si>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</si>
  <si>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</si>
  <si>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</si>
  <si>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</si>
  <si>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</si>
  <si>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</si>
  <si>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</si>
  <si>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</si>
  <si>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</si>
  <si>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</si>
  <si>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</si>
  <si>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</si>
  <si>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</si>
  <si>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</si>
  <si>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</si>
  <si>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</si>
  <si>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</si>
  <si>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</si>
  <si>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</si>
  <si>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</si>
  <si>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</si>
  <si>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</si>
  <si>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</si>
  <si>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</si>
  <si>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</si>
  <si>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</si>
  <si>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</si>
  <si>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</si>
  <si>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</si>
  <si>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</si>
  <si>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</si>
  <si>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</si>
  <si>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</si>
  <si>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</si>
  <si>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</si>
  <si>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</si>
  <si>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</si>
  <si>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</si>
  <si>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</si>
  <si>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</si>
  <si>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</si>
  <si>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</si>
  <si>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</si>
  <si>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</si>
  <si>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</si>
  <si>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</si>
  <si>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</si>
  <si>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</si>
  <si>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</si>
  <si>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</si>
  <si>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</si>
  <si>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</si>
  <si>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</si>
  <si>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</si>
  <si>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</si>
  <si>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</si>
  <si>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</si>
  <si>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</si>
  <si>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</si>
  <si>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</si>
  <si>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</si>
  <si>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</si>
  <si>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</si>
  <si>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</si>
  <si>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</si>
  <si>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</si>
  <si>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</si>
  <si>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</si>
  <si>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</si>
  <si>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</si>
  <si>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</si>
  <si>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</si>
  <si>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</si>
  <si>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</si>
  <si>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</si>
  <si>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</si>
  <si>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</si>
  <si>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</si>
  <si>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</si>
  <si>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</si>
  <si>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</si>
  <si>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</si>
  <si>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</si>
  <si>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</si>
  <si>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</si>
  <si>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</si>
  <si>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</si>
  <si>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</si>
  <si>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</si>
  <si>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</si>
  <si>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</si>
  <si>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</si>
  <si>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</si>
  <si>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</si>
  <si>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</si>
  <si>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</si>
  <si>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</si>
  <si>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</si>
  <si>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</si>
  <si>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</si>
  <si>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</si>
  <si>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</si>
  <si>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</si>
  <si>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</si>
  <si>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</si>
  <si>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</si>
  <si>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</si>
  <si>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</si>
  <si>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</si>
  <si>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</si>
  <si>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</si>
  <si>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</si>
  <si>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</si>
  <si>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</si>
  <si>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</si>
  <si>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</si>
  <si>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</si>
  <si>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</si>
  <si>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</si>
  <si>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</si>
  <si>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</si>
  <si>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</si>
  <si>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</si>
  <si>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</si>
  <si>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</si>
  <si>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</si>
  <si>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</si>
  <si>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</si>
  <si>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</si>
  <si>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</si>
  <si>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</si>
  <si>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</si>
  <si>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</si>
  <si>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</si>
  <si>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</si>
  <si>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</si>
  <si>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</si>
  <si>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</si>
  <si>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</si>
  <si>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</si>
  <si>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</si>
  <si>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</si>
  <si>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</si>
  <si>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</si>
  <si>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</si>
  <si>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</si>
  <si>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</si>
  <si>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</si>
  <si>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</si>
  <si>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</si>
  <si>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</si>
  <si>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</si>
  <si>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</si>
  <si>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</si>
  <si>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</si>
  <si>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</si>
  <si>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</si>
  <si>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</si>
  <si>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</si>
  <si>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</si>
  <si>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</si>
  <si>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</si>
  <si>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</si>
  <si>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</si>
  <si>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</si>
  <si>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</si>
  <si>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</si>
  <si>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</si>
  <si>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</si>
  <si>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</si>
  <si>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</si>
  <si>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</si>
  <si>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</si>
  <si>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</si>
  <si>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</si>
  <si>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</si>
  <si>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</si>
  <si>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</si>
  <si>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</si>
  <si>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</si>
  <si>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</si>
  <si>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</si>
  <si>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</si>
  <si>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</si>
  <si>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</si>
  <si>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</si>
  <si>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</si>
  <si>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</si>
  <si>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</si>
  <si>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</si>
  <si>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</si>
  <si>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</si>
  <si>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</si>
  <si>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</si>
  <si>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</si>
  <si>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</si>
  <si>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</si>
  <si>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</si>
  <si>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</si>
  <si>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</si>
  <si>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</si>
  <si>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</si>
  <si>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</si>
  <si>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</si>
  <si>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</si>
  <si>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</si>
  <si>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</si>
  <si>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</si>
  <si>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</si>
  <si>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</si>
  <si>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</si>
  <si>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</si>
  <si>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</si>
  <si>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</si>
  <si>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</si>
  <si>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</si>
  <si>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</si>
  <si>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</si>
  <si>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</si>
  <si>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</si>
  <si>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</si>
  <si>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</si>
  <si>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</si>
  <si>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</si>
  <si>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</si>
  <si>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</si>
  <si>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</si>
  <si>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</si>
  <si>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</si>
  <si>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</si>
  <si>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</si>
  <si>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</si>
  <si>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</si>
  <si>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</si>
  <si>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</si>
  <si>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</si>
  <si>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</si>
  <si>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</si>
  <si>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</si>
  <si>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</si>
  <si>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</si>
  <si>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</si>
  <si>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</si>
  <si>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</si>
  <si>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</si>
  <si>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</si>
  <si>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</si>
  <si>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</si>
  <si>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</si>
  <si>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</si>
  <si>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</si>
  <si>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</si>
  <si>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</si>
  <si>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</si>
  <si>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</si>
  <si>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</si>
  <si>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</si>
  <si>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</si>
  <si>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</si>
  <si>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</si>
  <si>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</si>
  <si>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</si>
  <si>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</si>
  <si>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</si>
  <si>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</si>
  <si>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</si>
  <si>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</si>
  <si>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</si>
  <si>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</si>
  <si>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</si>
  <si>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</si>
  <si>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</si>
  <si>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</si>
  <si>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</si>
  <si>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</si>
  <si>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</si>
  <si>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</si>
  <si>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</si>
  <si>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</si>
  <si>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</si>
  <si>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</si>
  <si>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</si>
  <si>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</si>
  <si>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</si>
  <si>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</si>
  <si>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</si>
  <si>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</si>
  <si>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</si>
  <si>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</si>
  <si>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</si>
  <si>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</si>
  <si>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</si>
  <si>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</si>
  <si>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</si>
  <si>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</si>
  <si>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</si>
  <si>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</si>
  <si>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</si>
  <si>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</si>
  <si>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</si>
  <si>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</si>
  <si>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</si>
  <si>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</si>
  <si>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</si>
  <si>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</si>
  <si>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</si>
  <si>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</si>
  <si>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</si>
  <si>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</si>
  <si>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</si>
  <si>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</si>
  <si>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</si>
  <si>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</si>
  <si>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</si>
  <si>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</si>
  <si>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</si>
  <si>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</si>
  <si>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</si>
  <si>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</si>
  <si>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</si>
  <si>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</si>
  <si>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</si>
  <si>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</si>
  <si>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</si>
  <si>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</si>
  <si>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</si>
  <si>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</si>
  <si>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</si>
  <si>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</si>
  <si>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</si>
  <si>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</si>
  <si>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</si>
  <si>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</si>
  <si>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</si>
  <si>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</si>
  <si>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</si>
  <si>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</si>
  <si>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</si>
  <si>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</si>
  <si>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</si>
  <si>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</si>
  <si>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</si>
  <si>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</si>
  <si>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</si>
  <si>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</si>
  <si>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</si>
  <si>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</si>
  <si>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</si>
  <si>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</si>
  <si>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</si>
  <si>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</si>
  <si>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</si>
  <si>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</si>
  <si>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</si>
  <si>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</si>
  <si>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</si>
  <si>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</si>
  <si>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</si>
  <si>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</si>
  <si>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</si>
  <si>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</si>
  <si>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</si>
  <si>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</si>
  <si>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</si>
  <si>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</si>
  <si>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</si>
  <si>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</si>
  <si>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</si>
  <si>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</si>
  <si>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</si>
  <si>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</si>
  <si>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</si>
  <si>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</si>
  <si>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</si>
  <si>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</si>
  <si>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</si>
  <si>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</si>
  <si>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</si>
  <si>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</si>
  <si>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</si>
  <si>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</si>
  <si>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</si>
  <si>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</si>
  <si>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</si>
  <si>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</si>
  <si>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</si>
  <si>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</si>
  <si>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</si>
  <si>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</si>
  <si>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</si>
  <si>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</si>
  <si>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</si>
  <si>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</si>
  <si>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</si>
  <si>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</si>
  <si>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</si>
  <si>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</si>
  <si>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</si>
  <si>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</si>
  <si>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</si>
  <si>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</si>
  <si>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</si>
  <si>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</si>
  <si>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</si>
  <si>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</si>
  <si>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</si>
  <si>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</si>
  <si>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</si>
  <si>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</si>
  <si>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</si>
  <si>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</si>
  <si>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</si>
  <si>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</si>
  <si>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</si>
  <si>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</si>
  <si>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</si>
  <si>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</si>
  <si>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</si>
  <si>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</si>
  <si>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</si>
  <si>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</si>
  <si>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</si>
  <si>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</si>
  <si>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</si>
  <si>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</si>
  <si>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</si>
  <si>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</si>
  <si>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</si>
  <si>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</si>
  <si>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</si>
  <si>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</si>
  <si>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</si>
  <si>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</si>
  <si>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</si>
  <si>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</si>
  <si>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</si>
  <si>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</si>
  <si>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</si>
  <si>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</si>
  <si>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</si>
  <si>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</si>
  <si>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</si>
  <si>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</si>
  <si>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</si>
  <si>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</si>
  <si>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</si>
  <si>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</si>
  <si>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</si>
  <si>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</si>
  <si>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</si>
  <si>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</si>
  <si>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</si>
  <si>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</si>
  <si>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</si>
  <si>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</si>
  <si>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</si>
  <si>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</si>
  <si>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</si>
  <si>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</si>
  <si>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</si>
  <si>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</si>
  <si>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</si>
  <si>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</si>
  <si>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</si>
  <si>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</si>
  <si>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</si>
  <si>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</si>
  <si>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</si>
  <si>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</si>
  <si>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</si>
  <si>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</si>
  <si>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</si>
  <si>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</si>
  <si>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</si>
  <si>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</si>
  <si>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</si>
  <si>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</si>
  <si>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</si>
  <si>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</si>
  <si>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</si>
  <si>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</si>
  <si>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</si>
  <si>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</si>
  <si>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</si>
  <si>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</si>
  <si>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</si>
  <si>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</si>
  <si>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</si>
  <si>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</si>
  <si>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</si>
  <si>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</si>
  <si>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</si>
  <si>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</si>
  <si>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</si>
  <si>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</si>
  <si>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</si>
  <si>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</si>
  <si>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</si>
  <si>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</si>
  <si>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</si>
  <si>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</si>
  <si>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</si>
  <si>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</si>
  <si>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</si>
  <si>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</si>
  <si>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</si>
  <si>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</si>
  <si>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</si>
  <si>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</si>
  <si>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</si>
  <si>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</si>
  <si>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</si>
  <si>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</si>
  <si>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</si>
  <si>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</si>
  <si>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</si>
  <si>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</si>
  <si>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</si>
  <si>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</si>
  <si>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</si>
  <si>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</si>
  <si>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</si>
  <si>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</si>
  <si>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</si>
  <si>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</si>
  <si>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</si>
  <si>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</si>
  <si>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</si>
  <si>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</si>
  <si>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</si>
  <si>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</si>
  <si>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</si>
  <si>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</si>
  <si>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</si>
  <si>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</si>
  <si>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</si>
  <si>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</si>
  <si>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</si>
  <si>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</si>
  <si>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</si>
  <si>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</si>
  <si>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</si>
  <si>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</si>
  <si>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</si>
  <si>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</si>
  <si>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</si>
  <si>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</si>
  <si>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</si>
  <si>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</si>
  <si>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</si>
  <si>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</si>
  <si>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</si>
  <si>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</si>
  <si>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</si>
  <si>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</si>
  <si>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</si>
  <si>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</si>
  <si>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</si>
  <si>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</si>
  <si>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</si>
  <si>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</si>
  <si>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</si>
  <si>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</si>
  <si>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</si>
  <si>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</si>
  <si>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</si>
  <si>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</si>
  <si>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</si>
  <si>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</si>
  <si>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</si>
  <si>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</si>
  <si>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</si>
  <si>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</si>
  <si>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</si>
  <si>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</si>
  <si>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</si>
  <si>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</si>
  <si>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</si>
  <si>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</si>
  <si>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</si>
  <si>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</si>
  <si>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</si>
  <si>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</si>
  <si>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</si>
  <si>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</si>
  <si>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</si>
  <si>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</si>
  <si>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</si>
  <si>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</si>
  <si>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</si>
  <si>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</si>
  <si>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</si>
  <si>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</si>
  <si>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</si>
  <si>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</si>
  <si>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</si>
  <si>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</si>
  <si>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</si>
  <si>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</si>
  <si>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</si>
  <si>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</si>
  <si>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</si>
  <si>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</si>
  <si>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</si>
  <si>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</si>
  <si>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</si>
  <si>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</si>
  <si>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</si>
  <si>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</si>
  <si>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</si>
  <si>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</si>
  <si>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</si>
  <si>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</si>
  <si>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</si>
  <si>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</si>
  <si>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</si>
  <si>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</si>
  <si>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</si>
  <si>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</si>
  <si>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</si>
  <si>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</si>
  <si>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</si>
  <si>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</si>
  <si>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</si>
  <si>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</si>
  <si>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</si>
  <si>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</si>
  <si>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</si>
  <si>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</si>
  <si>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</si>
  <si>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</si>
  <si>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</si>
  <si>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</si>
  <si>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</si>
  <si>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</si>
  <si>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</si>
  <si>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</si>
  <si>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</si>
  <si>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</si>
  <si>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</si>
  <si>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</si>
  <si>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</si>
  <si>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</si>
  <si>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</si>
  <si>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</si>
  <si>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</si>
  <si>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</si>
  <si>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</si>
  <si>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</si>
  <si>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</si>
  <si>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</si>
  <si>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</si>
  <si>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</si>
  <si>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</si>
  <si>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</si>
  <si>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</si>
  <si>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</si>
  <si>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</si>
  <si>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</si>
  <si>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</si>
  <si>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</si>
  <si>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</si>
  <si>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</si>
  <si>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</si>
  <si>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</si>
  <si>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</si>
  <si>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</si>
  <si>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</si>
  <si>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</si>
  <si>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</si>
  <si>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</si>
  <si>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</si>
  <si>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</si>
  <si>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</si>
  <si>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</si>
  <si>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</si>
  <si>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</si>
  <si>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</si>
  <si>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</si>
  <si>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</si>
  <si>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</si>
  <si>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</si>
  <si>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</si>
  <si>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</si>
  <si>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</si>
  <si>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</si>
  <si>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</si>
  <si>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</si>
  <si>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</si>
  <si>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</si>
  <si>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</si>
  <si>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</si>
  <si>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</si>
  <si>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</si>
  <si>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</si>
  <si>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</si>
  <si>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</si>
  <si>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</si>
  <si>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</si>
  <si>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</si>
  <si>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</si>
  <si>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</si>
  <si>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</si>
  <si>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</si>
  <si>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</si>
  <si>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</si>
  <si>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</si>
  <si>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</si>
  <si>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</si>
  <si>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</si>
  <si>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</si>
  <si>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</si>
  <si>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</si>
  <si>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</si>
  <si>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</si>
  <si>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</si>
  <si>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</si>
  <si>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</si>
  <si>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</si>
  <si>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</si>
  <si>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</si>
  <si>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</si>
  <si>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</si>
  <si>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</si>
  <si>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</si>
  <si>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</si>
  <si>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</si>
  <si>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</si>
  <si>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</si>
  <si>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</si>
  <si>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</si>
  <si>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</si>
  <si>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</si>
  <si>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</si>
  <si>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</si>
  <si>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</si>
  <si>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</si>
  <si>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</si>
  <si>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</si>
  <si>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</si>
  <si>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</si>
  <si>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</si>
  <si>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</si>
  <si>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</si>
  <si>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</si>
  <si>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</si>
  <si>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</si>
  <si>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</si>
  <si>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</si>
  <si>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</si>
  <si>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</si>
  <si>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</si>
  <si>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</si>
  <si>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</si>
  <si>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</si>
  <si>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</si>
  <si>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</si>
  <si>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</si>
  <si>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</si>
  <si>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</si>
  <si>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</si>
  <si>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</si>
  <si>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</si>
  <si>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</si>
  <si>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</si>
  <si>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</si>
  <si>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</si>
  <si>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</si>
  <si>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</si>
  <si>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</si>
  <si>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</si>
  <si>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</si>
  <si>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</si>
  <si>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</si>
  <si>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</si>
  <si>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</si>
  <si>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</si>
  <si>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</si>
  <si>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</si>
  <si>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</si>
  <si>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</si>
  <si>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</si>
  <si>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</si>
  <si>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</si>
  <si>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</si>
  <si>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</si>
  <si>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</si>
  <si>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</si>
  <si>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</si>
  <si>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</si>
  <si>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</si>
  <si>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</si>
  <si>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</si>
  <si>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</si>
  <si>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</si>
  <si>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</si>
  <si>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</si>
  <si>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</si>
  <si>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</si>
  <si>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</si>
  <si>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</si>
  <si>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</si>
  <si>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</si>
  <si>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</si>
  <si>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</si>
  <si>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</si>
  <si>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</si>
  <si>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</si>
  <si>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</si>
  <si>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</si>
  <si>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</si>
  <si>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</si>
  <si>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</si>
  <si>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</si>
  <si>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</si>
  <si>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</si>
  <si>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</si>
  <si>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</si>
  <si>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</si>
  <si>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</si>
  <si>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</si>
  <si>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</si>
  <si>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</si>
  <si>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</si>
  <si>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</si>
  <si>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</si>
  <si>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</si>
  <si>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</si>
  <si>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</si>
  <si>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</si>
  <si>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</si>
  <si>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</si>
  <si>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</si>
  <si>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</si>
  <si>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</si>
  <si>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</si>
  <si>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</si>
  <si>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</si>
  <si>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</si>
  <si>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</si>
  <si>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</si>
  <si>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</si>
  <si>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</si>
  <si>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</si>
  <si>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</si>
  <si>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</si>
  <si>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</si>
  <si>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</si>
  <si>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</si>
  <si>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</si>
  <si>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</si>
  <si>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</si>
  <si>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</si>
  <si>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</si>
  <si>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</si>
  <si>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</si>
  <si>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</si>
  <si>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</si>
  <si>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</si>
  <si>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</si>
  <si>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</si>
  <si>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</si>
  <si>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</si>
  <si>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</si>
  <si>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</si>
  <si>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</si>
  <si>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</si>
  <si>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</si>
  <si>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</si>
  <si>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</si>
  <si>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</si>
  <si>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</si>
  <si>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</si>
  <si>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</si>
  <si>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</si>
  <si>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</si>
  <si>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</si>
  <si>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</si>
  <si>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</si>
  <si>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</si>
  <si>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</si>
  <si>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</si>
  <si>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</si>
  <si>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</si>
  <si>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</si>
  <si>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</si>
  <si>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</si>
  <si>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</si>
  <si>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</si>
  <si>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</si>
  <si>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</si>
  <si>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</si>
  <si>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</si>
  <si>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</si>
  <si>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</si>
  <si>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</si>
  <si>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</si>
  <si>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</si>
  <si>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</si>
  <si>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</si>
  <si>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</si>
  <si>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</si>
  <si>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</si>
  <si>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</si>
  <si>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</si>
  <si>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</si>
  <si>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</si>
  <si>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</si>
  <si>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</si>
  <si>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</si>
  <si>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</si>
  <si>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</si>
  <si>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</si>
  <si>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</si>
  <si>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</si>
  <si>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</si>
  <si>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</si>
  <si>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</si>
  <si>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</si>
  <si>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</si>
  <si>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</si>
  <si>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</si>
  <si>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</si>
  <si>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</si>
  <si>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</si>
  <si>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</si>
  <si>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</si>
  <si>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</si>
  <si>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</si>
  <si>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</si>
  <si>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</si>
  <si>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</si>
  <si>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</si>
  <si>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</si>
  <si>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</si>
  <si>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</si>
  <si>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</si>
  <si>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</si>
  <si>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</si>
  <si>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</si>
  <si>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</si>
  <si>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</si>
  <si>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</si>
  <si>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</si>
  <si>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</si>
  <si>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</si>
  <si>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</si>
  <si>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</si>
  <si>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</si>
  <si>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</si>
  <si>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</si>
  <si>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</si>
  <si>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</si>
  <si>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</si>
  <si>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</si>
  <si>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</si>
  <si>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</si>
  <si>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</si>
  <si>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</si>
  <si>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</si>
  <si>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</si>
  <si>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</si>
  <si>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</si>
  <si>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</si>
  <si>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</si>
  <si>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</si>
  <si>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</si>
  <si>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</si>
  <si>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</si>
  <si>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</si>
  <si>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</si>
  <si>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</si>
  <si>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</si>
  <si>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</si>
  <si>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</si>
  <si>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</si>
  <si>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</si>
  <si>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</si>
  <si>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</si>
  <si>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</si>
  <si>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</si>
  <si>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</si>
  <si>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</si>
  <si>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</si>
  <si>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</si>
  <si>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</si>
  <si>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</si>
  <si>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</si>
  <si>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</si>
  <si>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</si>
  <si>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</si>
  <si>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</si>
  <si>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</si>
  <si>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</si>
  <si>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</si>
  <si>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</si>
  <si>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</si>
  <si>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</si>
  <si>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</si>
  <si>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</si>
  <si>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</si>
  <si>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</si>
  <si>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</si>
  <si>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</si>
  <si>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</si>
  <si>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</si>
  <si>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</si>
  <si>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</si>
  <si>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</si>
  <si>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</si>
  <si>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</si>
  <si>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</si>
  <si>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</si>
  <si>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</si>
  <si>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</si>
  <si>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</si>
  <si>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</si>
  <si>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</si>
  <si>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</si>
  <si>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</si>
  <si>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</si>
  <si>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</si>
  <si>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</si>
  <si>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</si>
  <si>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</si>
  <si>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</si>
  <si>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</si>
  <si>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</si>
  <si>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</si>
  <si>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</si>
  <si>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</si>
  <si>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</si>
  <si>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</si>
  <si>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</si>
  <si>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</si>
  <si>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</si>
  <si>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</si>
  <si>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</si>
  <si>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</si>
  <si>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</si>
  <si>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</si>
  <si>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</si>
  <si>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</si>
  <si>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</si>
  <si>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</si>
  <si>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</si>
  <si>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</si>
  <si>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</si>
  <si>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</si>
  <si>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</si>
  <si>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</si>
  <si>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</si>
  <si>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</si>
  <si>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</si>
  <si>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</si>
  <si>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</si>
  <si>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</si>
  <si>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</si>
  <si>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</si>
  <si>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</si>
  <si>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</si>
  <si>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</si>
  <si>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</si>
  <si>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</si>
  <si>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</si>
  <si>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</si>
  <si>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</si>
  <si>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</si>
  <si>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</si>
  <si>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</si>
  <si>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</si>
  <si>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</si>
  <si>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</si>
  <si>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</si>
  <si>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</si>
  <si>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</si>
  <si>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</si>
  <si>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</si>
  <si>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</si>
  <si>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</si>
  <si>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</si>
  <si>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</si>
  <si>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</si>
  <si>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</si>
  <si>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</si>
  <si>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</si>
  <si>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</si>
  <si>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</si>
  <si>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</si>
  <si>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</si>
  <si>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</si>
  <si>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</si>
  <si>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</si>
  <si>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</si>
  <si>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</si>
  <si>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</si>
  <si>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</si>
  <si>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</si>
  <si>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</si>
  <si>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</si>
  <si>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</si>
  <si>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</si>
  <si>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</si>
  <si>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</si>
  <si>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</si>
  <si>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</si>
  <si>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</si>
  <si>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</si>
  <si>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</si>
  <si>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</si>
  <si>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</si>
  <si>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</si>
  <si>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</si>
  <si>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</si>
  <si>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</si>
  <si>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</si>
  <si>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</si>
  <si>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</si>
  <si>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</si>
  <si>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</si>
  <si>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</si>
  <si>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</si>
  <si>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</si>
  <si>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</si>
  <si>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</si>
  <si>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</si>
  <si>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</si>
  <si>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</si>
  <si>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</si>
  <si>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</si>
  <si>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</si>
  <si>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</si>
  <si>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</si>
  <si>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</si>
  <si>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</si>
  <si>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</si>
  <si>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</si>
  <si>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</si>
  <si>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</si>
  <si>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</si>
  <si>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</si>
  <si>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</si>
  <si>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</si>
  <si>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</si>
  <si>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</si>
  <si>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</si>
  <si>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</si>
  <si>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</si>
  <si>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</si>
  <si>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</si>
  <si>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</si>
  <si>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</si>
  <si>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</si>
  <si>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</si>
  <si>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</si>
  <si>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</si>
  <si>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</si>
  <si>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</si>
  <si>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</si>
  <si>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</si>
  <si>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</si>
  <si>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</si>
  <si>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</si>
  <si>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</si>
  <si>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</si>
  <si>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</si>
  <si>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</si>
  <si>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</si>
  <si>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</si>
  <si>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</si>
  <si>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</si>
  <si>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</si>
  <si>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</si>
  <si>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</si>
  <si>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</si>
  <si>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</si>
  <si>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</si>
  <si>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</si>
  <si>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</si>
  <si>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</si>
  <si>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</si>
  <si>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</si>
  <si>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</si>
  <si>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</si>
  <si>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</si>
  <si>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</si>
  <si>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</si>
  <si>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</si>
  <si>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</si>
  <si>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</si>
  <si>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</si>
  <si>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</si>
  <si>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</si>
  <si>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</si>
  <si>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</si>
  <si>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</si>
  <si>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</si>
  <si>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</si>
  <si>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</si>
  <si>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</si>
  <si>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</si>
  <si>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</si>
  <si>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</si>
  <si>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</si>
  <si>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</si>
  <si>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</si>
  <si>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</si>
  <si>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</si>
  <si>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</si>
  <si>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</si>
  <si>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</si>
  <si>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</si>
  <si>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</si>
  <si>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</si>
  <si>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</si>
  <si>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</si>
  <si>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</si>
  <si>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</si>
  <si>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</si>
  <si>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</si>
  <si>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</si>
  <si>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</si>
  <si>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</si>
  <si>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</si>
  <si>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</si>
  <si>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</si>
  <si>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</si>
  <si>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</si>
  <si>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</si>
  <si>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</si>
  <si>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</si>
  <si>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</si>
  <si>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</si>
  <si>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</si>
  <si>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</si>
  <si>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</si>
  <si>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</si>
  <si>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</si>
  <si>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</si>
  <si>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</si>
  <si>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</si>
  <si>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</si>
  <si>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</si>
  <si>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</si>
  <si>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</si>
  <si>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</si>
  <si>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</si>
  <si>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</si>
  <si>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</si>
  <si>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</si>
  <si>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</si>
  <si>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</si>
  <si>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</si>
  <si>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</si>
  <si>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</si>
  <si>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</si>
  <si>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</si>
  <si>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</si>
  <si>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</si>
  <si>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</si>
  <si>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</si>
  <si>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</si>
  <si>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</si>
  <si>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</si>
  <si>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</si>
  <si>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</si>
  <si>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</si>
  <si>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</si>
  <si>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</si>
  <si>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</si>
  <si>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</si>
  <si>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</si>
  <si>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</si>
  <si>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</si>
  <si>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</si>
  <si>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</si>
  <si>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</si>
  <si>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</si>
  <si>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</si>
  <si>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</si>
  <si>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</si>
  <si>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</si>
  <si>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</si>
  <si>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</si>
  <si>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</si>
  <si>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</si>
  <si>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</si>
  <si>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</si>
  <si>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</si>
  <si>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</si>
  <si>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</si>
  <si>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</si>
  <si>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</si>
  <si>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</si>
  <si>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</si>
  <si>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</si>
  <si>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</si>
  <si>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</si>
  <si>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</si>
  <si>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</si>
  <si>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</si>
  <si>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</si>
  <si>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</si>
  <si>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</si>
  <si>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</si>
  <si>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</si>
  <si>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</si>
  <si>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</si>
  <si>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</si>
  <si>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</si>
  <si>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</si>
  <si>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</si>
  <si>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</si>
  <si>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</si>
  <si>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</si>
  <si>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</si>
  <si>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</si>
  <si>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</si>
  <si>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</si>
  <si>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</si>
  <si>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</si>
  <si>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</si>
  <si>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</si>
  <si>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</si>
  <si>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</si>
  <si>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</si>
  <si>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</si>
  <si>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</si>
  <si>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</si>
  <si>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</si>
  <si>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</si>
  <si>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</si>
  <si>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</si>
  <si>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</si>
  <si>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</si>
  <si>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</si>
  <si>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</si>
  <si>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</si>
  <si>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</si>
  <si>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</si>
  <si>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</si>
  <si>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</si>
  <si>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</si>
  <si>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</si>
  <si>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</si>
  <si>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</si>
  <si>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</si>
  <si>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</si>
  <si>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</si>
  <si>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</si>
  <si>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</si>
  <si>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</si>
  <si>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</si>
  <si>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</si>
  <si>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</si>
  <si>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</si>
  <si>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</si>
  <si>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</si>
  <si>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</si>
  <si>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</si>
  <si>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</si>
  <si>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</si>
  <si>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</si>
  <si>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</si>
  <si>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</si>
  <si>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</si>
  <si>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</si>
  <si>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</si>
  <si>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</si>
  <si>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</si>
  <si>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</si>
  <si>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</si>
  <si>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</si>
  <si>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</si>
  <si>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</si>
  <si>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</si>
  <si>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</si>
  <si>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</si>
  <si>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</si>
  <si>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</si>
  <si>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</si>
  <si>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</si>
  <si>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</si>
  <si>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</si>
  <si>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</si>
  <si>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</si>
  <si>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</si>
  <si>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</si>
  <si>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</si>
  <si>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</si>
  <si>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</si>
  <si>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</si>
  <si>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</si>
  <si>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</si>
  <si>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</si>
  <si>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</si>
  <si>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</si>
  <si>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</si>
  <si>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</si>
  <si>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</si>
  <si>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</si>
  <si>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</si>
  <si>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</si>
  <si>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</si>
  <si>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</si>
  <si>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</si>
  <si>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</si>
  <si>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</si>
  <si>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</si>
  <si>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</si>
  <si>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</si>
  <si>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</si>
  <si>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</si>
  <si>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</si>
  <si>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</si>
  <si>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</si>
  <si>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</si>
  <si>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</si>
  <si>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</si>
  <si>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</si>
  <si>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</si>
  <si>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</si>
  <si>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</si>
  <si>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</si>
  <si>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</si>
  <si>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</si>
  <si>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</si>
  <si>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</si>
  <si>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</si>
  <si>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</si>
  <si>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</si>
  <si>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</si>
  <si>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</si>
  <si>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</si>
  <si>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</si>
  <si>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</si>
  <si>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</si>
  <si>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</si>
  <si>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</si>
  <si>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</si>
  <si>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</si>
  <si>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</si>
  <si>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</si>
  <si>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</si>
  <si>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</si>
  <si>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</si>
  <si>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</si>
  <si>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</si>
  <si>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</si>
  <si>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</si>
  <si>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</si>
  <si>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</si>
  <si>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</si>
  <si>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</si>
  <si>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</si>
  <si>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</si>
  <si>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</si>
  <si>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</si>
  <si>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</si>
  <si>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</si>
  <si>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</si>
  <si>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</si>
  <si>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</si>
  <si>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</si>
  <si>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</si>
  <si>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</si>
  <si>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</si>
  <si>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</si>
  <si>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</si>
  <si>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</si>
  <si>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</si>
  <si>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</si>
  <si>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</si>
  <si>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</si>
  <si>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</si>
  <si>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</si>
  <si>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</si>
  <si>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</si>
  <si>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</si>
  <si>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</si>
  <si>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</si>
  <si>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</si>
  <si>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</si>
  <si>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</si>
  <si>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</si>
  <si>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</si>
  <si>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</si>
  <si>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</si>
  <si>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</si>
  <si>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</si>
  <si>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</si>
  <si>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</si>
  <si>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</si>
  <si>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</si>
  <si>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</si>
  <si>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</si>
  <si>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</si>
  <si>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</si>
  <si>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</si>
  <si>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</si>
  <si>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</si>
  <si>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</si>
  <si>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</si>
  <si>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</si>
  <si>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</si>
  <si>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</si>
  <si>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</si>
  <si>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</si>
  <si>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</si>
  <si>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</si>
  <si>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</si>
  <si>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</si>
  <si>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</si>
  <si>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</si>
  <si>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</si>
  <si>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</si>
  <si>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</si>
  <si>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</si>
  <si>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</si>
  <si>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</si>
  <si>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</si>
  <si>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</si>
  <si>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</si>
  <si>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</si>
  <si>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</si>
  <si>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</si>
  <si>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</si>
  <si>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Malo Crniće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</si>
</sst>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137</c:v>
                </c:pt>
                <c:pt idx="1">
                  <c:v>192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163</c:v>
                </c:pt>
                <c:pt idx="1">
                  <c:v>205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</c:v>
                </c:pt>
                <c:pt idx="1">
                  <c:v>144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2176"/>
        <c:axId val="201603712"/>
      </c:barChart>
      <c:catAx>
        <c:axId val="20160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712"/>
        <c:crosses val="autoZero"/>
        <c:auto val="1"/>
        <c:lblAlgn val="ctr"/>
        <c:lblOffset val="100"/>
        <c:noMultiLvlLbl val="0"/>
      </c:catAx>
      <c:valAx>
        <c:axId val="20160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2861</c:v>
                </c:pt>
                <c:pt idx="1">
                  <c:v>2711</c:v>
                </c:pt>
                <c:pt idx="2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3680"/>
        <c:axId val="202025216"/>
      </c:barChart>
      <c:catAx>
        <c:axId val="2020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5216"/>
        <c:crosses val="autoZero"/>
        <c:auto val="1"/>
        <c:lblAlgn val="ctr"/>
        <c:lblOffset val="100"/>
        <c:noMultiLvlLbl val="0"/>
      </c:catAx>
      <c:valAx>
        <c:axId val="20202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12.131945981846357</c:v>
                </c:pt>
                <c:pt idx="1">
                  <c:v>56.065972990923171</c:v>
                </c:pt>
                <c:pt idx="2">
                  <c:v>31.802081027230461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920"/>
        <c:axId val="202787456"/>
      </c:barChart>
      <c:catAx>
        <c:axId val="2027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456"/>
        <c:crosses val="autoZero"/>
        <c:auto val="1"/>
        <c:lblAlgn val="ctr"/>
        <c:lblOffset val="100"/>
        <c:noMultiLvlLbl val="0"/>
      </c:catAx>
      <c:valAx>
        <c:axId val="20278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3864320"/>
        <c:axId val="264083328"/>
      </c:barChart>
      <c:catAx>
        <c:axId val="2638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83328"/>
        <c:crosses val="autoZero"/>
        <c:auto val="1"/>
        <c:lblAlgn val="ctr"/>
        <c:lblOffset val="100"/>
        <c:noMultiLvlLbl val="0"/>
      </c:catAx>
      <c:valAx>
        <c:axId val="264083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38643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87.9</c:v>
                </c:pt>
                <c:pt idx="1">
                  <c:v>71.400000000000006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115.2</c:v>
                </c:pt>
                <c:pt idx="1">
                  <c:v>72.5</c:v>
                </c:pt>
                <c:pt idx="2">
                  <c:v>140.69999999999999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814272"/>
        <c:axId val="293816192"/>
      </c:barChart>
      <c:catAx>
        <c:axId val="29381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6192"/>
        <c:crosses val="autoZero"/>
        <c:auto val="1"/>
        <c:lblAlgn val="ctr"/>
        <c:lblOffset val="100"/>
        <c:noMultiLvlLbl val="0"/>
      </c:catAx>
      <c:valAx>
        <c:axId val="29381619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42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969536"/>
        <c:axId val="295971456"/>
      </c:barChart>
      <c:catAx>
        <c:axId val="2959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1456"/>
        <c:crosses val="autoZero"/>
        <c:auto val="1"/>
        <c:lblAlgn val="ctr"/>
        <c:lblOffset val="100"/>
        <c:noMultiLvlLbl val="0"/>
      </c:catAx>
      <c:valAx>
        <c:axId val="29597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6953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676352"/>
        <c:axId val="296715008"/>
      </c:barChart>
      <c:catAx>
        <c:axId val="2966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5008"/>
        <c:crosses val="autoZero"/>
        <c:auto val="1"/>
        <c:lblAlgn val="ctr"/>
        <c:lblOffset val="100"/>
        <c:noMultiLvlLbl val="0"/>
      </c:catAx>
      <c:valAx>
        <c:axId val="2967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763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31</c:v>
                </c:pt>
                <c:pt idx="1">
                  <c:v>48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17120"/>
        <c:axId val="299319680"/>
      </c:barChart>
      <c:catAx>
        <c:axId val="2993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19680"/>
        <c:crosses val="autoZero"/>
        <c:auto val="1"/>
        <c:lblAlgn val="ctr"/>
        <c:lblOffset val="100"/>
        <c:noMultiLvlLbl val="0"/>
      </c:catAx>
      <c:valAx>
        <c:axId val="2993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17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1.2729687845915432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1.6050475979632499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1.5939783041841933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1.9371264113349569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2.2359973433694931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2.3466902811600621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2.3024131060438346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2.1917201682532657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2.5680761567412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3.0883329643568742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3.1215408456940446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3.3318574274961259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4.0181536417976531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5.3686074828425943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5.8888642904582689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2.8890856763338499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2.0146114677883551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1.3947310161611688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48480"/>
        <c:axId val="302550016"/>
      </c:barChart>
      <c:catAx>
        <c:axId val="3025484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2550016"/>
        <c:crosses val="autoZero"/>
        <c:auto val="1"/>
        <c:lblAlgn val="ctr"/>
        <c:lblOffset val="100"/>
        <c:noMultiLvlLbl val="0"/>
      </c:catAx>
      <c:valAx>
        <c:axId val="302550016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2548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1.5164932477307946</c:v>
                </c:pt>
                <c:pt idx="1">
                  <c:v>1.7710870046491034</c:v>
                </c:pt>
                <c:pt idx="2">
                  <c:v>1.9703342926721275</c:v>
                </c:pt>
                <c:pt idx="3">
                  <c:v>2.3798981624972328</c:v>
                </c:pt>
                <c:pt idx="4">
                  <c:v>2.6012840380783704</c:v>
                </c:pt>
                <c:pt idx="5">
                  <c:v>3.0329864954615893</c:v>
                </c:pt>
                <c:pt idx="6">
                  <c:v>2.7341155634270535</c:v>
                </c:pt>
                <c:pt idx="7">
                  <c:v>2.9112242638919636</c:v>
                </c:pt>
                <c:pt idx="8">
                  <c:v>3.0994022581359313</c:v>
                </c:pt>
                <c:pt idx="9">
                  <c:v>3.730352003542174</c:v>
                </c:pt>
                <c:pt idx="10">
                  <c:v>3.619659065751605</c:v>
                </c:pt>
                <c:pt idx="11">
                  <c:v>3.3318574274961259</c:v>
                </c:pt>
                <c:pt idx="12">
                  <c:v>3.8853221164489709</c:v>
                </c:pt>
                <c:pt idx="13">
                  <c:v>5.3132610139473107</c:v>
                </c:pt>
                <c:pt idx="14">
                  <c:v>5.0586672570290014</c:v>
                </c:pt>
                <c:pt idx="15">
                  <c:v>2.1363736993579812</c:v>
                </c:pt>
                <c:pt idx="16">
                  <c:v>1.1069293779056897</c:v>
                </c:pt>
                <c:pt idx="17">
                  <c:v>0.63094974540624305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963520"/>
        <c:axId val="303977600"/>
      </c:barChart>
      <c:catAx>
        <c:axId val="303963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3977600"/>
        <c:crosses val="autoZero"/>
        <c:auto val="1"/>
        <c:lblAlgn val="ctr"/>
        <c:lblOffset val="100"/>
        <c:noMultiLvlLbl val="0"/>
      </c:catAx>
      <c:valAx>
        <c:axId val="303977600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63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0.19925280199252801</c:v>
                </c:pt>
                <c:pt idx="1">
                  <c:v>0.14677103718199608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1.3449564134495642</c:v>
                </c:pt>
                <c:pt idx="1">
                  <c:v>0.73385518590998045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17.858032378580326</c:v>
                </c:pt>
                <c:pt idx="1">
                  <c:v>9.4422700587084147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47.148194271481941</c:v>
                </c:pt>
                <c:pt idx="1">
                  <c:v>46.110567514677101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27.596513075965127</c:v>
                </c:pt>
                <c:pt idx="1">
                  <c:v>38.282778864970645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1.9427148194271482</c:v>
                </c:pt>
                <c:pt idx="1">
                  <c:v>2.0792563600782779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3.9103362391033625</c:v>
                </c:pt>
                <c:pt idx="1">
                  <c:v>3.2045009784735812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278592"/>
        <c:axId val="307280128"/>
      </c:barChart>
      <c:catAx>
        <c:axId val="30727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80128"/>
        <c:crosses val="autoZero"/>
        <c:auto val="1"/>
        <c:lblAlgn val="ctr"/>
        <c:lblOffset val="100"/>
        <c:noMultiLvlLbl val="0"/>
      </c:catAx>
      <c:valAx>
        <c:axId val="30728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78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40.199252801992529</c:v>
                </c:pt>
                <c:pt idx="1">
                  <c:v>32.999021526418787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40.124533001245332</c:v>
                </c:pt>
                <c:pt idx="1">
                  <c:v>48.067514677103716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19.526774595267746</c:v>
                </c:pt>
                <c:pt idx="1">
                  <c:v>18.762230919765166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0.14943960149439603</c:v>
                </c:pt>
                <c:pt idx="1">
                  <c:v>0.17123287671232876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551104"/>
        <c:axId val="309552640"/>
      </c:barChart>
      <c:catAx>
        <c:axId val="30955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52640"/>
        <c:crosses val="autoZero"/>
        <c:auto val="1"/>
        <c:lblAlgn val="ctr"/>
        <c:lblOffset val="100"/>
        <c:noMultiLvlLbl val="0"/>
      </c:catAx>
      <c:valAx>
        <c:axId val="309552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51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12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0332800"/>
        <c:axId val="310340608"/>
      </c:barChart>
      <c:catAx>
        <c:axId val="31033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40608"/>
        <c:crosses val="autoZero"/>
        <c:auto val="1"/>
        <c:lblAlgn val="ctr"/>
        <c:lblOffset val="100"/>
        <c:noMultiLvlLbl val="0"/>
      </c:catAx>
      <c:valAx>
        <c:axId val="310340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3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1.1499999999999999</c:v>
                </c:pt>
                <c:pt idx="1">
                  <c:v>0.56000000000000005</c:v>
                </c:pt>
                <c:pt idx="3">
                  <c:v>0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0527488"/>
        <c:axId val="310546432"/>
      </c:barChart>
      <c:catAx>
        <c:axId val="31052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46432"/>
        <c:crosses val="autoZero"/>
        <c:auto val="1"/>
        <c:lblAlgn val="ctr"/>
        <c:lblOffset val="100"/>
        <c:noMultiLvlLbl val="0"/>
      </c:catAx>
      <c:valAx>
        <c:axId val="310546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274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25</c:v>
                </c:pt>
                <c:pt idx="1">
                  <c:v>61.204899040052965</c:v>
                </c:pt>
                <c:pt idx="2">
                  <c:v>18.334700574241182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75</c:v>
                </c:pt>
                <c:pt idx="1">
                  <c:v>38.795100959947035</c:v>
                </c:pt>
                <c:pt idx="2">
                  <c:v>81.665299425758818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2257152"/>
        <c:axId val="312783232"/>
      </c:barChart>
      <c:catAx>
        <c:axId val="31225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783232"/>
        <c:crosses val="autoZero"/>
        <c:auto val="1"/>
        <c:lblAlgn val="ctr"/>
        <c:lblOffset val="100"/>
        <c:noMultiLvlLbl val="0"/>
      </c:catAx>
      <c:valAx>
        <c:axId val="312783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257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3612160"/>
        <c:axId val="313613696"/>
      </c:barChart>
      <c:catAx>
        <c:axId val="3136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13696"/>
        <c:crosses val="autoZero"/>
        <c:auto val="1"/>
        <c:lblAlgn val="ctr"/>
        <c:lblOffset val="100"/>
        <c:noMultiLvlLbl val="0"/>
      </c:catAx>
      <c:valAx>
        <c:axId val="3136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61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875072"/>
        <c:axId val="314455168"/>
      </c:barChart>
      <c:catAx>
        <c:axId val="3138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455168"/>
        <c:crosses val="autoZero"/>
        <c:auto val="1"/>
        <c:lblAlgn val="ctr"/>
        <c:lblOffset val="100"/>
        <c:noMultiLvlLbl val="0"/>
      </c:catAx>
      <c:valAx>
        <c:axId val="314455168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387507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147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127</c:v>
                </c:pt>
                <c:pt idx="1">
                  <c:v>104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9184"/>
        <c:axId val="193152128"/>
      </c:barChart>
      <c:catAx>
        <c:axId val="1931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2128"/>
        <c:crosses val="autoZero"/>
        <c:auto val="1"/>
        <c:lblAlgn val="ctr"/>
        <c:lblOffset val="100"/>
        <c:noMultiLvlLbl val="0"/>
      </c:catAx>
      <c:valAx>
        <c:axId val="19315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157</c:v>
                </c:pt>
                <c:pt idx="1">
                  <c:v>133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557568"/>
        <c:axId val="314559488"/>
      </c:barChart>
      <c:catAx>
        <c:axId val="3145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59488"/>
        <c:crosses val="autoZero"/>
        <c:auto val="1"/>
        <c:lblAlgn val="ctr"/>
        <c:lblOffset val="100"/>
        <c:noMultiLvlLbl val="0"/>
      </c:catAx>
      <c:valAx>
        <c:axId val="31455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45575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28.890247630693977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29.012534393151938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14.460409660654234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10.119229593396515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7.7652094160807099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9.752369306022624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4759424"/>
        <c:axId val="314763136"/>
      </c:barChart>
      <c:catAx>
        <c:axId val="31475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763136"/>
        <c:crosses val="autoZero"/>
        <c:auto val="1"/>
        <c:lblAlgn val="ctr"/>
        <c:lblOffset val="100"/>
        <c:noMultiLvlLbl val="0"/>
      </c:catAx>
      <c:valAx>
        <c:axId val="314763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759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51.84</c:v>
                </c:pt>
                <c:pt idx="1">
                  <c:v>41.78</c:v>
                </c:pt>
                <c:pt idx="2">
                  <c:v>5.72</c:v>
                </c:pt>
                <c:pt idx="3">
                  <c:v>0.41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60.01</c:v>
                </c:pt>
                <c:pt idx="1">
                  <c:v>32.56</c:v>
                </c:pt>
                <c:pt idx="2">
                  <c:v>6.2</c:v>
                </c:pt>
                <c:pt idx="3">
                  <c:v>0.97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5056512"/>
        <c:axId val="315058048"/>
      </c:barChart>
      <c:catAx>
        <c:axId val="31505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058048"/>
        <c:crosses val="autoZero"/>
        <c:auto val="1"/>
        <c:lblAlgn val="ctr"/>
        <c:lblOffset val="100"/>
        <c:noMultiLvlLbl val="0"/>
      </c:catAx>
      <c:valAx>
        <c:axId val="31505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0565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50336</c:v>
                </c:pt>
                <c:pt idx="1">
                  <c:v>56036</c:v>
                </c:pt>
                <c:pt idx="2">
                  <c:v>63361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385344"/>
        <c:axId val="315386880"/>
      </c:barChart>
      <c:catAx>
        <c:axId val="3153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386880"/>
        <c:crosses val="autoZero"/>
        <c:auto val="1"/>
        <c:lblAlgn val="ctr"/>
        <c:lblOffset val="100"/>
        <c:noMultiLvlLbl val="0"/>
      </c:catAx>
      <c:valAx>
        <c:axId val="3153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3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754</c:v>
                </c:pt>
                <c:pt idx="1">
                  <c:v>766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1335</c:v>
                </c:pt>
                <c:pt idx="1">
                  <c:v>1340</c:v>
                </c:pt>
                <c:pt idx="2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586432"/>
        <c:axId val="315613952"/>
      </c:barChart>
      <c:catAx>
        <c:axId val="3155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613952"/>
        <c:crosses val="autoZero"/>
        <c:auto val="1"/>
        <c:lblAlgn val="ctr"/>
        <c:lblOffset val="100"/>
        <c:noMultiLvlLbl val="0"/>
      </c:catAx>
      <c:valAx>
        <c:axId val="3156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86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16.2</c:v>
                </c:pt>
                <c:pt idx="1">
                  <c:v>28.3</c:v>
                </c:pt>
                <c:pt idx="2">
                  <c:v>2.7</c:v>
                </c:pt>
                <c:pt idx="3">
                  <c:v>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49.344978165938862</c:v>
                </c:pt>
                <c:pt idx="1">
                  <c:v>85.46255506607929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50.655021834061131</c:v>
                </c:pt>
                <c:pt idx="1">
                  <c:v>14.537444933920703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5880576"/>
        <c:axId val="315882496"/>
      </c:barChart>
      <c:catAx>
        <c:axId val="31588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882496"/>
        <c:crosses val="autoZero"/>
        <c:auto val="1"/>
        <c:lblAlgn val="ctr"/>
        <c:lblOffset val="100"/>
        <c:noMultiLvlLbl val="0"/>
      </c:catAx>
      <c:valAx>
        <c:axId val="315882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8805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894400"/>
        <c:axId val="315900288"/>
      </c:barChart>
      <c:catAx>
        <c:axId val="3158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900288"/>
        <c:crosses val="autoZero"/>
        <c:auto val="1"/>
        <c:lblAlgn val="ctr"/>
        <c:lblOffset val="100"/>
        <c:noMultiLvlLbl val="0"/>
      </c:catAx>
      <c:valAx>
        <c:axId val="31590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89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12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924480"/>
        <c:axId val="315926400"/>
      </c:barChart>
      <c:catAx>
        <c:axId val="3159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926400"/>
        <c:crosses val="autoZero"/>
        <c:auto val="1"/>
        <c:lblAlgn val="ctr"/>
        <c:lblOffset val="100"/>
        <c:noMultiLvlLbl val="0"/>
      </c:catAx>
      <c:valAx>
        <c:axId val="3159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92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21.8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281600"/>
        <c:axId val="316295040"/>
      </c:barChart>
      <c:catAx>
        <c:axId val="3162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295040"/>
        <c:crosses val="autoZero"/>
        <c:auto val="1"/>
        <c:lblAlgn val="ctr"/>
        <c:lblOffset val="100"/>
        <c:noMultiLvlLbl val="0"/>
      </c:catAx>
      <c:valAx>
        <c:axId val="31629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28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26.4</c:v>
                </c:pt>
                <c:pt idx="1">
                  <c:v>56.9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41.67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6371712"/>
        <c:axId val="316395520"/>
      </c:barChart>
      <c:catAx>
        <c:axId val="3163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395520"/>
        <c:crosses val="autoZero"/>
        <c:auto val="1"/>
        <c:lblAlgn val="ctr"/>
        <c:lblOffset val="100"/>
        <c:noMultiLvlLbl val="0"/>
      </c:catAx>
      <c:valAx>
        <c:axId val="316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637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10.6</c:v>
                </c:pt>
                <c:pt idx="1">
                  <c:v>0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654336"/>
        <c:axId val="316655872"/>
      </c:barChart>
      <c:catAx>
        <c:axId val="316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55872"/>
        <c:crosses val="autoZero"/>
        <c:auto val="1"/>
        <c:lblAlgn val="ctr"/>
        <c:lblOffset val="100"/>
        <c:noMultiLvlLbl val="0"/>
      </c:catAx>
      <c:valAx>
        <c:axId val="3166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5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58</c:v>
                </c:pt>
                <c:pt idx="1">
                  <c:v>54.3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</c:v>
                </c:pt>
                <c:pt idx="1">
                  <c:v>45.7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8835328"/>
        <c:axId val="318861696"/>
      </c:barChart>
      <c:catAx>
        <c:axId val="3188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61696"/>
        <c:crosses val="autoZero"/>
        <c:auto val="1"/>
        <c:lblAlgn val="ctr"/>
        <c:lblOffset val="100"/>
        <c:noMultiLvlLbl val="0"/>
      </c:catAx>
      <c:valAx>
        <c:axId val="31886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8835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447040"/>
        <c:axId val="319448576"/>
      </c:barChart>
      <c:catAx>
        <c:axId val="3194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448576"/>
        <c:crosses val="autoZero"/>
        <c:auto val="1"/>
        <c:lblAlgn val="ctr"/>
        <c:lblOffset val="100"/>
        <c:noMultiLvlLbl val="0"/>
      </c:catAx>
      <c:valAx>
        <c:axId val="319448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44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738240"/>
        <c:axId val="319739776"/>
      </c:barChart>
      <c:catAx>
        <c:axId val="31973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739776"/>
        <c:crosses val="autoZero"/>
        <c:auto val="1"/>
        <c:lblAlgn val="ctr"/>
        <c:lblOffset val="100"/>
        <c:noMultiLvlLbl val="0"/>
      </c:catAx>
      <c:valAx>
        <c:axId val="319739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738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1107072"/>
        <c:axId val="321108992"/>
      </c:barChart>
      <c:catAx>
        <c:axId val="32110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108992"/>
        <c:crosses val="autoZero"/>
        <c:auto val="1"/>
        <c:lblAlgn val="ctr"/>
        <c:lblOffset val="100"/>
        <c:noMultiLvlLbl val="0"/>
      </c:catAx>
      <c:valAx>
        <c:axId val="321108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10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</c:v>
                </c:pt>
                <c:pt idx="1">
                  <c:v>16.8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28.2</c:v>
                </c:pt>
                <c:pt idx="1">
                  <c:v>29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1303680"/>
        <c:axId val="321305216"/>
      </c:barChart>
      <c:catAx>
        <c:axId val="3213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305216"/>
        <c:crosses val="autoZero"/>
        <c:auto val="1"/>
        <c:lblAlgn val="ctr"/>
        <c:lblOffset val="100"/>
        <c:noMultiLvlLbl val="0"/>
      </c:catAx>
      <c:valAx>
        <c:axId val="321305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303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131.46299999999999</c:v>
                </c:pt>
                <c:pt idx="1">
                  <c:v>155.26300000000001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779136"/>
        <c:axId val="292780672"/>
      </c:barChart>
      <c:catAx>
        <c:axId val="29277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780672"/>
        <c:crosses val="autoZero"/>
        <c:auto val="1"/>
        <c:lblAlgn val="ctr"/>
        <c:lblOffset val="100"/>
        <c:noMultiLvlLbl val="0"/>
      </c:catAx>
      <c:valAx>
        <c:axId val="29278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77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192.58</c:v>
                </c:pt>
                <c:pt idx="1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819328"/>
        <c:axId val="292820864"/>
      </c:barChart>
      <c:catAx>
        <c:axId val="29281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820864"/>
        <c:crosses val="autoZero"/>
        <c:auto val="1"/>
        <c:lblAlgn val="ctr"/>
        <c:lblOffset val="100"/>
        <c:noMultiLvlLbl val="0"/>
      </c:catAx>
      <c:valAx>
        <c:axId val="29282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81932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916608"/>
        <c:axId val="292942976"/>
      </c:barChart>
      <c:catAx>
        <c:axId val="2929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942976"/>
        <c:crosses val="autoZero"/>
        <c:auto val="1"/>
        <c:lblAlgn val="ctr"/>
        <c:lblOffset val="100"/>
        <c:noMultiLvlLbl val="0"/>
      </c:catAx>
      <c:valAx>
        <c:axId val="29294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9166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26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137</c:v>
                </c:pt>
                <c:pt idx="1">
                  <c:v>192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163</c:v>
                </c:pt>
                <c:pt idx="1">
                  <c:v>205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31</c:v>
                </c:pt>
                <c:pt idx="1">
                  <c:v>48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147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127</c:v>
                </c:pt>
                <c:pt idx="1">
                  <c:v>104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26.4</c:v>
                </c:pt>
                <c:pt idx="1">
                  <c:v>56.9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26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58</c:v>
                </c:pt>
                <c:pt idx="1">
                  <c:v>54.3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</c:v>
                </c:pt>
                <c:pt idx="1">
                  <c:v>45.7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538</c:v>
                </c:pt>
                <c:pt idx="1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</c:v>
                </c:pt>
                <c:pt idx="1">
                  <c:v>144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131.46299999999999</c:v>
                </c:pt>
                <c:pt idx="1">
                  <c:v>155.26300000000001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2861</c:v>
                </c:pt>
                <c:pt idx="1">
                  <c:v>2711</c:v>
                </c:pt>
                <c:pt idx="2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10.6</c:v>
                </c:pt>
                <c:pt idx="1">
                  <c:v>0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12.131945981846357</c:v>
                </c:pt>
                <c:pt idx="1">
                  <c:v>56.065972990923171</c:v>
                </c:pt>
                <c:pt idx="2">
                  <c:v>31.802081027230461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87.9</c:v>
                </c:pt>
                <c:pt idx="1">
                  <c:v>71.400000000000006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115.2</c:v>
                </c:pt>
                <c:pt idx="1">
                  <c:v>72.5</c:v>
                </c:pt>
                <c:pt idx="2">
                  <c:v>140.69999999999999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1.2729687845915432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1.6050475979632499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1.5939783041841933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1.9371264113349569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2.2359973433694931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2.3466902811600621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2.3024131060438346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2.1917201682532657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2.5680761567412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3.0883329643568742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3.1215408456940446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3.3318574274961259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4.0181536417976531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5.3686074828425943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5.8888642904582689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2.8890856763338499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2.0146114677883551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1.3947310161611688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1.5164932477307946</c:v>
                </c:pt>
                <c:pt idx="1">
                  <c:v>1.7710870046491034</c:v>
                </c:pt>
                <c:pt idx="2">
                  <c:v>1.9703342926721275</c:v>
                </c:pt>
                <c:pt idx="3">
                  <c:v>2.3798981624972328</c:v>
                </c:pt>
                <c:pt idx="4">
                  <c:v>2.6012840380783704</c:v>
                </c:pt>
                <c:pt idx="5">
                  <c:v>3.0329864954615893</c:v>
                </c:pt>
                <c:pt idx="6">
                  <c:v>2.7341155634270535</c:v>
                </c:pt>
                <c:pt idx="7">
                  <c:v>2.9112242638919636</c:v>
                </c:pt>
                <c:pt idx="8">
                  <c:v>3.0994022581359313</c:v>
                </c:pt>
                <c:pt idx="9">
                  <c:v>3.730352003542174</c:v>
                </c:pt>
                <c:pt idx="10">
                  <c:v>3.619659065751605</c:v>
                </c:pt>
                <c:pt idx="11">
                  <c:v>3.3318574274961259</c:v>
                </c:pt>
                <c:pt idx="12">
                  <c:v>3.8853221164489709</c:v>
                </c:pt>
                <c:pt idx="13">
                  <c:v>5.3132610139473107</c:v>
                </c:pt>
                <c:pt idx="14">
                  <c:v>5.0586672570290014</c:v>
                </c:pt>
                <c:pt idx="15">
                  <c:v>2.1363736993579812</c:v>
                </c:pt>
                <c:pt idx="16">
                  <c:v>1.1069293779056897</c:v>
                </c:pt>
                <c:pt idx="17">
                  <c:v>0.63094974540624305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0.19925280199252801</c:v>
                </c:pt>
                <c:pt idx="1">
                  <c:v>0.14677103718199608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1.3449564134495642</c:v>
                </c:pt>
                <c:pt idx="1">
                  <c:v>0.73385518590998045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17.858032378580326</c:v>
                </c:pt>
                <c:pt idx="1">
                  <c:v>9.4422700587084147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47.148194271481941</c:v>
                </c:pt>
                <c:pt idx="1">
                  <c:v>46.110567514677101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27.596513075965127</c:v>
                </c:pt>
                <c:pt idx="1">
                  <c:v>38.282778864970645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1.9427148194271482</c:v>
                </c:pt>
                <c:pt idx="1">
                  <c:v>2.0792563600782779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3.9103362391033625</c:v>
                </c:pt>
                <c:pt idx="1">
                  <c:v>3.2045009784735812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40.199252801992529</c:v>
                </c:pt>
                <c:pt idx="1">
                  <c:v>32.999021526418787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40.124533001245332</c:v>
                </c:pt>
                <c:pt idx="1">
                  <c:v>48.067514677103716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19.526774595267746</c:v>
                </c:pt>
                <c:pt idx="1">
                  <c:v>18.762230919765166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0.14943960149439603</c:v>
                </c:pt>
                <c:pt idx="1">
                  <c:v>0.17123287671232876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12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1.1499999999999999</c:v>
                </c:pt>
                <c:pt idx="1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25</c:v>
                </c:pt>
                <c:pt idx="1">
                  <c:v>61.204899040052965</c:v>
                </c:pt>
                <c:pt idx="2">
                  <c:v>18.334700574241182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75</c:v>
                </c:pt>
                <c:pt idx="1">
                  <c:v>38.795100959947035</c:v>
                </c:pt>
                <c:pt idx="2">
                  <c:v>81.665299425758818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157</c:v>
                </c:pt>
                <c:pt idx="1">
                  <c:v>133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28.890247630693977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29.012534393151938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14.460409660654234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10.119229593396515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7.7652094160807099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9.752369306022624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51.84</c:v>
                </c:pt>
                <c:pt idx="1">
                  <c:v>41.78</c:v>
                </c:pt>
                <c:pt idx="2">
                  <c:v>5.72</c:v>
                </c:pt>
                <c:pt idx="3">
                  <c:v>0.41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60.01</c:v>
                </c:pt>
                <c:pt idx="1">
                  <c:v>32.56</c:v>
                </c:pt>
                <c:pt idx="2">
                  <c:v>6.2</c:v>
                </c:pt>
                <c:pt idx="3">
                  <c:v>0.97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50336</c:v>
                </c:pt>
                <c:pt idx="1">
                  <c:v>56036</c:v>
                </c:pt>
                <c:pt idx="2">
                  <c:v>63361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754</c:v>
                </c:pt>
                <c:pt idx="1">
                  <c:v>766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1335</c:v>
                </c:pt>
                <c:pt idx="1">
                  <c:v>1340</c:v>
                </c:pt>
                <c:pt idx="2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16.2</c:v>
                </c:pt>
                <c:pt idx="1">
                  <c:v>28.3</c:v>
                </c:pt>
                <c:pt idx="2">
                  <c:v>2.7</c:v>
                </c:pt>
                <c:pt idx="3">
                  <c:v>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49.344978165938862</c:v>
                </c:pt>
                <c:pt idx="1">
                  <c:v>85.46255506607929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50.655021834061131</c:v>
                </c:pt>
                <c:pt idx="1">
                  <c:v>14.537444933920703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128"/>
        <c:axId val="167585664"/>
      </c:barChart>
      <c:catAx>
        <c:axId val="16758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538</c:v>
                </c:pt>
                <c:pt idx="1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728"/>
        <c:axId val="200715648"/>
      </c:barChart>
      <c:catAx>
        <c:axId val="20071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5648"/>
        <c:crosses val="autoZero"/>
        <c:auto val="1"/>
        <c:lblAlgn val="ctr"/>
        <c:lblOffset val="100"/>
        <c:noMultiLvlLbl val="0"/>
      </c:catAx>
      <c:valAx>
        <c:axId val="2007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12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21.8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41.67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</c:v>
                </c:pt>
                <c:pt idx="1">
                  <c:v>16.8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28.2</c:v>
                </c:pt>
                <c:pt idx="1">
                  <c:v>29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192.58</c:v>
                </c:pt>
                <c:pt idx="1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1200"/>
        <c:axId val="190150144"/>
      </c:barChart>
      <c:catAx>
        <c:axId val="1901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144"/>
        <c:crosses val="autoZero"/>
        <c:auto val="1"/>
        <c:lblAlgn val="ctr"/>
        <c:lblOffset val="100"/>
        <c:noMultiLvlLbl val="0"/>
      </c:catAx>
      <c:valAx>
        <c:axId val="1901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4442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4592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8084</v>
      </c>
      <c r="C4" s="35">
        <v>3925</v>
      </c>
      <c r="D4" s="63">
        <v>4159</v>
      </c>
      <c r="E4" s="211"/>
    </row>
    <row r="5" spans="1:5" ht="30" x14ac:dyDescent="0.25">
      <c r="A5" s="201" t="s">
        <v>716</v>
      </c>
      <c r="B5" s="72">
        <v>7154</v>
      </c>
      <c r="C5" s="61">
        <v>3582</v>
      </c>
      <c r="D5" s="111">
        <v>3572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1062</v>
      </c>
      <c r="C4" s="71">
        <v>2506</v>
      </c>
    </row>
    <row r="5" spans="1:6" x14ac:dyDescent="0.25">
      <c r="A5" s="286" t="s">
        <v>719</v>
      </c>
      <c r="B5" s="214">
        <v>287</v>
      </c>
      <c r="C5" s="214">
        <v>319</v>
      </c>
    </row>
    <row r="6" spans="1:6" x14ac:dyDescent="0.25">
      <c r="A6" s="286" t="s">
        <v>720</v>
      </c>
      <c r="B6" s="214">
        <v>681</v>
      </c>
      <c r="C6" s="214">
        <v>816</v>
      </c>
    </row>
    <row r="7" spans="1:6" x14ac:dyDescent="0.25">
      <c r="A7" s="286" t="s">
        <v>721</v>
      </c>
      <c r="B7" s="214">
        <v>1837</v>
      </c>
      <c r="C7" s="214">
        <v>1193</v>
      </c>
    </row>
    <row r="8" spans="1:6" x14ac:dyDescent="0.25">
      <c r="A8" s="286" t="s">
        <v>722</v>
      </c>
      <c r="B8" s="214">
        <v>19</v>
      </c>
      <c r="C8" s="214">
        <v>37</v>
      </c>
    </row>
    <row r="9" spans="1:6" x14ac:dyDescent="0.25">
      <c r="A9" s="286" t="s">
        <v>723</v>
      </c>
      <c r="B9" s="214">
        <v>280</v>
      </c>
      <c r="C9" s="214">
        <v>262</v>
      </c>
    </row>
    <row r="10" spans="1:6" ht="30" x14ac:dyDescent="0.25">
      <c r="A10" s="293" t="s">
        <v>724</v>
      </c>
      <c r="B10" s="214">
        <v>1318</v>
      </c>
      <c r="C10" s="214">
        <v>224</v>
      </c>
    </row>
    <row r="11" spans="1:6" x14ac:dyDescent="0.25">
      <c r="A11" s="286" t="s">
        <v>887</v>
      </c>
      <c r="B11" s="214">
        <v>311</v>
      </c>
      <c r="C11" s="214">
        <v>306</v>
      </c>
    </row>
    <row r="12" spans="1:6" x14ac:dyDescent="0.25">
      <c r="A12" s="294" t="s">
        <v>16</v>
      </c>
      <c r="B12" s="1">
        <f>SUM(B4:B11)</f>
        <v>5795</v>
      </c>
      <c r="C12" s="1">
        <f>SUM(C4:C11)</f>
        <v>5663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706</v>
      </c>
      <c r="C19" s="71">
        <v>1295</v>
      </c>
    </row>
    <row r="20" spans="1:3" x14ac:dyDescent="0.25">
      <c r="A20" s="286" t="s">
        <v>719</v>
      </c>
      <c r="B20" s="214">
        <v>217</v>
      </c>
      <c r="C20" s="214">
        <v>321</v>
      </c>
    </row>
    <row r="21" spans="1:3" x14ac:dyDescent="0.25">
      <c r="A21" s="286" t="s">
        <v>720</v>
      </c>
      <c r="B21" s="214">
        <v>407</v>
      </c>
      <c r="C21" s="214">
        <v>476</v>
      </c>
    </row>
    <row r="22" spans="1:3" x14ac:dyDescent="0.25">
      <c r="A22" s="286" t="s">
        <v>721</v>
      </c>
      <c r="B22" s="214">
        <v>1735</v>
      </c>
      <c r="C22" s="214">
        <v>1307</v>
      </c>
    </row>
    <row r="23" spans="1:3" x14ac:dyDescent="0.25">
      <c r="A23" s="286" t="s">
        <v>722</v>
      </c>
      <c r="B23" s="214">
        <v>2</v>
      </c>
      <c r="C23" s="214">
        <v>36</v>
      </c>
    </row>
    <row r="24" spans="1:3" x14ac:dyDescent="0.25">
      <c r="A24" s="286" t="s">
        <v>723</v>
      </c>
      <c r="B24" s="214">
        <v>200</v>
      </c>
      <c r="C24" s="214">
        <v>173</v>
      </c>
    </row>
    <row r="25" spans="1:3" ht="30" x14ac:dyDescent="0.25">
      <c r="A25" s="293" t="s">
        <v>724</v>
      </c>
      <c r="B25" s="214">
        <v>1022</v>
      </c>
      <c r="C25" s="214">
        <v>256</v>
      </c>
    </row>
    <row r="26" spans="1:3" x14ac:dyDescent="0.25">
      <c r="A26" s="286" t="s">
        <v>887</v>
      </c>
      <c r="B26" s="214">
        <v>133</v>
      </c>
      <c r="C26" s="214">
        <v>700</v>
      </c>
    </row>
    <row r="27" spans="1:3" x14ac:dyDescent="0.25">
      <c r="A27" s="294" t="s">
        <v>16</v>
      </c>
      <c r="B27" s="1">
        <f>SUM(B19:B26)</f>
        <v>4422</v>
      </c>
      <c r="C27" s="1">
        <f>SUM(C19:C26)</f>
        <v>4564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71.7</v>
      </c>
      <c r="C4" s="1018">
        <v>68.38</v>
      </c>
      <c r="D4" s="1018">
        <v>75.819999999999993</v>
      </c>
      <c r="E4" s="1019">
        <v>35</v>
      </c>
      <c r="F4" s="1019">
        <v>215.4</v>
      </c>
      <c r="G4" s="1020">
        <v>46.7</v>
      </c>
      <c r="H4" s="1021">
        <v>45</v>
      </c>
      <c r="I4" s="1022">
        <v>48.5</v>
      </c>
      <c r="J4" s="1019">
        <v>0</v>
      </c>
    </row>
    <row r="5" spans="1:12" x14ac:dyDescent="0.25">
      <c r="A5" s="498">
        <v>2021</v>
      </c>
      <c r="B5" s="757">
        <v>70.87</v>
      </c>
      <c r="C5" s="758">
        <v>67.010000000000005</v>
      </c>
      <c r="D5" s="758">
        <v>75.67</v>
      </c>
      <c r="E5" s="1023">
        <v>34</v>
      </c>
      <c r="F5" s="1023">
        <v>214.6</v>
      </c>
      <c r="G5" s="1024">
        <v>46.6</v>
      </c>
      <c r="H5" s="1025">
        <v>44.9</v>
      </c>
      <c r="I5" s="1026">
        <v>48.4</v>
      </c>
      <c r="J5" s="1023">
        <v>21.8</v>
      </c>
    </row>
    <row r="6" spans="1:12" x14ac:dyDescent="0.25">
      <c r="A6" s="499">
        <v>2022</v>
      </c>
      <c r="B6" s="1011">
        <v>71.239999999999995</v>
      </c>
      <c r="C6" s="1012">
        <v>67.66</v>
      </c>
      <c r="D6" s="1012">
        <v>75.66</v>
      </c>
      <c r="E6" s="1013">
        <v>34</v>
      </c>
      <c r="F6" s="1013">
        <v>282.7</v>
      </c>
      <c r="G6" s="1014">
        <v>49</v>
      </c>
      <c r="H6" s="1015">
        <v>47.1</v>
      </c>
      <c r="I6" s="1016">
        <v>51</v>
      </c>
      <c r="J6" s="1013">
        <v>11.1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21.8</v>
      </c>
    </row>
    <row r="13" spans="1:12" x14ac:dyDescent="0.25">
      <c r="A13" s="633">
        <f t="shared" si="0"/>
        <v>2022</v>
      </c>
      <c r="B13" s="627">
        <f t="shared" si="1"/>
        <v>11.1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1783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2136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23.6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63361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1836</v>
      </c>
      <c r="C5" s="70">
        <v>2089</v>
      </c>
      <c r="D5" s="55">
        <v>1335</v>
      </c>
      <c r="E5" s="110">
        <v>754</v>
      </c>
      <c r="F5" s="55">
        <v>22.1</v>
      </c>
      <c r="G5" s="55">
        <v>28.2</v>
      </c>
      <c r="H5" s="110">
        <v>16</v>
      </c>
      <c r="I5" s="55"/>
      <c r="J5" s="70"/>
      <c r="K5" s="55"/>
      <c r="L5" s="55"/>
      <c r="M5" s="71">
        <v>36</v>
      </c>
      <c r="N5" s="71">
        <v>34</v>
      </c>
      <c r="O5" s="71">
        <v>38</v>
      </c>
    </row>
    <row r="6" spans="1:16" x14ac:dyDescent="0.25">
      <c r="A6" s="215">
        <v>2021</v>
      </c>
      <c r="B6" s="212">
        <v>1826</v>
      </c>
      <c r="C6" s="212">
        <v>2106</v>
      </c>
      <c r="D6" s="58">
        <v>1340</v>
      </c>
      <c r="E6" s="160">
        <v>766</v>
      </c>
      <c r="F6" s="58">
        <v>23</v>
      </c>
      <c r="G6" s="58">
        <v>29</v>
      </c>
      <c r="H6" s="160">
        <v>16.8</v>
      </c>
      <c r="I6" s="58">
        <v>50336</v>
      </c>
      <c r="J6" s="212">
        <v>274</v>
      </c>
      <c r="K6" s="58">
        <v>127</v>
      </c>
      <c r="L6" s="58">
        <v>147</v>
      </c>
      <c r="M6" s="214">
        <v>30</v>
      </c>
      <c r="N6" s="214">
        <v>28</v>
      </c>
      <c r="O6" s="214">
        <v>33</v>
      </c>
    </row>
    <row r="7" spans="1:16" x14ac:dyDescent="0.25">
      <c r="A7" s="229">
        <v>2022</v>
      </c>
      <c r="B7" s="167">
        <v>1783</v>
      </c>
      <c r="C7" s="167">
        <v>2136</v>
      </c>
      <c r="D7" s="94">
        <v>1341</v>
      </c>
      <c r="E7" s="169">
        <v>795</v>
      </c>
      <c r="F7" s="94">
        <v>23.6</v>
      </c>
      <c r="G7" s="58">
        <v>29.2</v>
      </c>
      <c r="H7" s="160">
        <v>17.899999999999999</v>
      </c>
      <c r="I7" s="94">
        <v>56036</v>
      </c>
      <c r="J7" s="167">
        <v>204</v>
      </c>
      <c r="K7" s="94">
        <v>104</v>
      </c>
      <c r="L7" s="94">
        <v>100</v>
      </c>
      <c r="M7" s="214">
        <v>23</v>
      </c>
      <c r="N7" s="214">
        <v>23</v>
      </c>
      <c r="O7" s="214">
        <v>23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63361</v>
      </c>
      <c r="J8" s="1072">
        <v>197</v>
      </c>
      <c r="K8" s="1073">
        <v>97</v>
      </c>
      <c r="L8" s="1073">
        <v>100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50336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56036</v>
      </c>
      <c r="F14" s="514">
        <f>A5</f>
        <v>2020</v>
      </c>
      <c r="G14" s="310">
        <f>IF(ISBLANK(E5),"",E5)</f>
        <v>754</v>
      </c>
      <c r="H14" s="310">
        <f>IF(ISBLANK(D5),"",D5)</f>
        <v>1335</v>
      </c>
      <c r="K14" s="514">
        <f>A6</f>
        <v>2021</v>
      </c>
      <c r="L14" s="310">
        <f>IF(ISBLANK(L6),"",L6)</f>
        <v>147</v>
      </c>
      <c r="M14" s="310">
        <f>IF(ISBLANK(K6),"",K6)</f>
        <v>127</v>
      </c>
    </row>
    <row r="15" spans="1:16" x14ac:dyDescent="0.25">
      <c r="A15" s="481">
        <f>A8</f>
        <v>2023</v>
      </c>
      <c r="B15" s="311">
        <f t="shared" si="0"/>
        <v>63361</v>
      </c>
      <c r="F15" s="486">
        <f t="shared" ref="F15:F16" si="1">A6</f>
        <v>2021</v>
      </c>
      <c r="G15" s="479">
        <f t="shared" ref="G15:G16" si="2">IF(ISBLANK(E6),"",E6)</f>
        <v>766</v>
      </c>
      <c r="H15" s="479">
        <f t="shared" ref="H15:H16" si="3">IF(ISBLANK(D6),"",D6)</f>
        <v>1340</v>
      </c>
      <c r="K15" s="486">
        <f>A7</f>
        <v>2022</v>
      </c>
      <c r="L15" s="479">
        <f t="shared" ref="L15:L16" si="4">IF(ISBLANK(L7),"",L7)</f>
        <v>100</v>
      </c>
      <c r="M15" s="479">
        <f t="shared" ref="M15:M16" si="5">IF(ISBLANK(K7),"",K7)</f>
        <v>104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795</v>
      </c>
      <c r="H16" s="311">
        <f t="shared" si="3"/>
        <v>1341</v>
      </c>
      <c r="K16" s="481">
        <f>A8</f>
        <v>2023</v>
      </c>
      <c r="L16" s="311">
        <f t="shared" si="4"/>
        <v>100</v>
      </c>
      <c r="M16" s="311">
        <f t="shared" si="5"/>
        <v>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1836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1826</v>
      </c>
      <c r="C21" s="373"/>
      <c r="D21" s="197"/>
      <c r="F21" s="514">
        <f>A5</f>
        <v>2020</v>
      </c>
      <c r="G21" s="310">
        <f>IF(ISBLANK(E5),"",E5)</f>
        <v>754</v>
      </c>
      <c r="H21" s="310">
        <f>IF(ISBLANK(D5),"",D5)</f>
        <v>1335</v>
      </c>
      <c r="K21" s="514">
        <f>A6</f>
        <v>2021</v>
      </c>
      <c r="L21" s="310">
        <f>IF(ISBLANK(L6),"",L6)</f>
        <v>147</v>
      </c>
      <c r="M21" s="310">
        <f>IF(ISBLANK(K6),"",K6)</f>
        <v>127</v>
      </c>
    </row>
    <row r="22" spans="1:15" x14ac:dyDescent="0.25">
      <c r="A22" s="481">
        <f t="shared" si="6"/>
        <v>2022</v>
      </c>
      <c r="B22" s="311">
        <f t="shared" si="7"/>
        <v>1783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766</v>
      </c>
      <c r="H22" s="479">
        <f t="shared" ref="H22:H23" si="10">IF(ISBLANK(D6),"",D6)</f>
        <v>1340</v>
      </c>
      <c r="K22" s="486">
        <f>A7</f>
        <v>2022</v>
      </c>
      <c r="L22" s="479">
        <f>IF(ISBLANK(L7),"",L7)</f>
        <v>100</v>
      </c>
      <c r="M22" s="479">
        <f>IF(ISBLANK(K7),"",K7)</f>
        <v>104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795</v>
      </c>
      <c r="H23" s="311">
        <f t="shared" si="10"/>
        <v>1341</v>
      </c>
      <c r="K23" s="481">
        <f>A8</f>
        <v>2023</v>
      </c>
      <c r="L23" s="311">
        <f>IF(ISBLANK(L8),"",L8)</f>
        <v>100</v>
      </c>
      <c r="M23" s="311">
        <f>IF(ISBLANK(K8),"",K8)</f>
        <v>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1836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1826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1783</v>
      </c>
      <c r="C28" s="373"/>
      <c r="D28" s="197"/>
      <c r="F28" s="514">
        <f>A5</f>
        <v>2020</v>
      </c>
      <c r="G28" s="310">
        <f>IF(ISBLANK(H5),"",H5)</f>
        <v>16</v>
      </c>
      <c r="H28" s="310">
        <f>IF(ISBLANK(G5),"",G5)</f>
        <v>28.2</v>
      </c>
      <c r="K28" s="514">
        <f>A5</f>
        <v>2020</v>
      </c>
      <c r="L28" s="310">
        <f>IF(ISBLANK(O5),"",O5)</f>
        <v>38</v>
      </c>
      <c r="M28" s="310">
        <f>IF(ISBLANK(N5),"",N5)</f>
        <v>34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16.8</v>
      </c>
      <c r="H29" s="479">
        <f t="shared" ref="H29:H30" si="15">IF(ISBLANK(G6),"",G6)</f>
        <v>29</v>
      </c>
      <c r="K29" s="486">
        <f t="shared" ref="K29:K30" si="16">A6</f>
        <v>2021</v>
      </c>
      <c r="L29" s="479">
        <f t="shared" ref="L29:L30" si="17">IF(ISBLANK(O6),"",O6)</f>
        <v>33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17.899999999999999</v>
      </c>
      <c r="H30" s="311">
        <f t="shared" si="15"/>
        <v>29.2</v>
      </c>
      <c r="K30" s="481">
        <f t="shared" si="16"/>
        <v>2022</v>
      </c>
      <c r="L30" s="311">
        <f t="shared" si="17"/>
        <v>23</v>
      </c>
      <c r="M30" s="311">
        <f t="shared" si="18"/>
        <v>23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16</v>
      </c>
      <c r="H35" s="310">
        <f>IF(ISBLANK(G5),"",G5)</f>
        <v>28.2</v>
      </c>
      <c r="K35" s="514">
        <f>A5</f>
        <v>2020</v>
      </c>
      <c r="L35" s="310">
        <f>IF(ISBLANK(O5),"",O5)</f>
        <v>38</v>
      </c>
      <c r="M35" s="310">
        <f>IF(ISBLANK(N5),"",N5)</f>
        <v>34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16.8</v>
      </c>
      <c r="H36" s="479">
        <f t="shared" ref="H36:H37" si="21">IF(ISBLANK(G6),"",G6)</f>
        <v>29</v>
      </c>
      <c r="K36" s="486">
        <f t="shared" ref="K36:K37" si="22">A6</f>
        <v>2021</v>
      </c>
      <c r="L36" s="479">
        <f t="shared" ref="L36:L37" si="23">IF(ISBLANK(O6),"",O6)</f>
        <v>33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17.899999999999999</v>
      </c>
      <c r="H37" s="311">
        <f t="shared" si="21"/>
        <v>29.2</v>
      </c>
      <c r="K37" s="481">
        <f t="shared" si="22"/>
        <v>2022</v>
      </c>
      <c r="L37" s="311">
        <f t="shared" si="23"/>
        <v>23</v>
      </c>
      <c r="M37" s="311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32.5</v>
      </c>
      <c r="C6" s="35">
        <v>36.200000000000003</v>
      </c>
      <c r="D6" s="63">
        <v>29.3</v>
      </c>
      <c r="E6" s="35">
        <v>53.6</v>
      </c>
      <c r="F6" s="35">
        <v>49.6</v>
      </c>
      <c r="G6" s="35">
        <v>57.1</v>
      </c>
      <c r="H6" s="292">
        <v>13.9</v>
      </c>
      <c r="I6" s="35">
        <v>14.2</v>
      </c>
      <c r="J6" s="63">
        <v>13.6</v>
      </c>
      <c r="M6" s="127" t="s">
        <v>16</v>
      </c>
      <c r="N6" s="935">
        <f>IF(ISBLANK(B8),"",B8)</f>
        <v>26.4</v>
      </c>
      <c r="O6" s="935">
        <f>IF(ISBLANK(E8),"",E8)</f>
        <v>56.9</v>
      </c>
      <c r="P6" s="128">
        <f>IF(ISBLANK(H8),"",H8)</f>
        <v>16.8</v>
      </c>
    </row>
    <row r="7" spans="1:19" x14ac:dyDescent="0.25">
      <c r="A7" s="286">
        <v>2022</v>
      </c>
      <c r="B7" s="167">
        <v>30.4</v>
      </c>
      <c r="C7" s="94">
        <v>32.700000000000003</v>
      </c>
      <c r="D7" s="169">
        <v>28</v>
      </c>
      <c r="E7" s="94">
        <v>55.9</v>
      </c>
      <c r="F7" s="94">
        <v>53.8</v>
      </c>
      <c r="G7" s="94">
        <v>58</v>
      </c>
      <c r="H7" s="167">
        <v>13.7</v>
      </c>
      <c r="I7" s="94">
        <v>13.5</v>
      </c>
      <c r="J7" s="169">
        <v>14</v>
      </c>
    </row>
    <row r="8" spans="1:19" x14ac:dyDescent="0.25">
      <c r="A8" s="218">
        <v>2023</v>
      </c>
      <c r="B8" s="167">
        <v>26.4</v>
      </c>
      <c r="C8" s="94">
        <v>26.8</v>
      </c>
      <c r="D8" s="169">
        <v>26</v>
      </c>
      <c r="E8" s="94">
        <v>56.9</v>
      </c>
      <c r="F8" s="94">
        <v>56.7</v>
      </c>
      <c r="G8" s="94">
        <v>57</v>
      </c>
      <c r="H8" s="167">
        <v>16.8</v>
      </c>
      <c r="I8" s="94">
        <v>16.5</v>
      </c>
      <c r="J8" s="169">
        <v>17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26</v>
      </c>
      <c r="O12" s="936">
        <f>IF(ISBLANK(G8),"",G8)</f>
        <v>57</v>
      </c>
      <c r="P12" s="938">
        <f>IF(ISBLANK(J8),"",J8)</f>
        <v>17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26.8</v>
      </c>
      <c r="O13" s="937">
        <f>IF(ISBLANK(F8),"",F8)</f>
        <v>56.7</v>
      </c>
      <c r="P13" s="939">
        <f>IF(ISBLANK(I8),"",I8)</f>
        <v>16.5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26.4</v>
      </c>
      <c r="O20" s="935">
        <f>IF(ISBLANK(E8),"",E8)</f>
        <v>56.9</v>
      </c>
      <c r="P20" s="940">
        <f>IF(ISBLANK(H8),"",H8)</f>
        <v>16.8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26</v>
      </c>
      <c r="O24" s="936">
        <f>IF(ISBLANK(G8),"",G8)</f>
        <v>57</v>
      </c>
      <c r="P24" s="938">
        <f>IF(ISBLANK(J8),"",J8)</f>
        <v>17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26.8</v>
      </c>
      <c r="O25" s="937">
        <f>IF(ISBLANK(F8),"",F8)</f>
        <v>56.7</v>
      </c>
      <c r="P25" s="939">
        <f>IF(ISBLANK(I8),"",I8)</f>
        <v>16.5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382445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42334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353279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39105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677452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74989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153406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19.5</v>
      </c>
      <c r="E20" s="600">
        <v>16.899999999999999</v>
      </c>
      <c r="F20" s="600">
        <v>16.2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28.4</v>
      </c>
      <c r="E21" s="751">
        <v>27.3</v>
      </c>
      <c r="F21" s="751">
        <v>28.3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7.8</v>
      </c>
      <c r="E22" s="752">
        <v>2.7</v>
      </c>
      <c r="F22" s="752">
        <v>2.7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16.2</v>
      </c>
      <c r="C30" s="204" t="s">
        <v>493</v>
      </c>
    </row>
    <row r="31" spans="1:11" x14ac:dyDescent="0.25">
      <c r="A31" s="698" t="s">
        <v>1430</v>
      </c>
      <c r="B31" s="734">
        <f>F21</f>
        <v>28.3</v>
      </c>
    </row>
    <row r="32" spans="1:11" x14ac:dyDescent="0.25">
      <c r="A32" s="698" t="s">
        <v>1431</v>
      </c>
      <c r="B32" s="734">
        <f>F22</f>
        <v>2.7</v>
      </c>
    </row>
    <row r="33" spans="1:2" x14ac:dyDescent="0.25">
      <c r="A33" s="699" t="s">
        <v>1432</v>
      </c>
      <c r="B33" s="732">
        <f>100-(B30+B31+B32)</f>
        <v>52.8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77</v>
      </c>
      <c r="C4" s="71">
        <v>6</v>
      </c>
      <c r="D4" s="71">
        <v>8</v>
      </c>
      <c r="G4" s="217">
        <f>A4</f>
        <v>2021</v>
      </c>
      <c r="H4" s="289">
        <f>IF(ISBLANK(C4),"",C4)</f>
        <v>6</v>
      </c>
      <c r="I4" s="289">
        <f>IF(ISBLANK(D4),"",D4)</f>
        <v>8</v>
      </c>
    </row>
    <row r="5" spans="1:9" x14ac:dyDescent="0.25">
      <c r="A5" s="286">
        <v>2022</v>
      </c>
      <c r="B5" s="214">
        <v>77</v>
      </c>
      <c r="C5" s="214">
        <v>3</v>
      </c>
      <c r="D5" s="214">
        <v>3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76</v>
      </c>
      <c r="C6" s="168">
        <v>3</v>
      </c>
      <c r="D6" s="168">
        <v>2</v>
      </c>
      <c r="G6" s="219">
        <f t="shared" si="0"/>
        <v>2023</v>
      </c>
      <c r="H6" s="291">
        <f t="shared" si="1"/>
        <v>3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338</v>
      </c>
      <c r="C23" s="71">
        <v>20</v>
      </c>
      <c r="D23" s="71">
        <v>39</v>
      </c>
      <c r="G23" s="217">
        <f>A23</f>
        <v>2021</v>
      </c>
      <c r="H23" s="289">
        <f>IF(ISBLANK(C23),"",C23)</f>
        <v>20</v>
      </c>
      <c r="I23" s="289">
        <f>IF(ISBLANK(D23),"",D23)</f>
        <v>39</v>
      </c>
    </row>
    <row r="24" spans="1:13" x14ac:dyDescent="0.25">
      <c r="A24" s="286">
        <v>2022</v>
      </c>
      <c r="B24" s="214">
        <v>346</v>
      </c>
      <c r="C24" s="214">
        <v>25</v>
      </c>
      <c r="D24" s="214">
        <v>35</v>
      </c>
      <c r="G24" s="286">
        <f t="shared" ref="G24:G25" si="6">A24</f>
        <v>2022</v>
      </c>
      <c r="H24" s="290">
        <f t="shared" ref="H24:H25" si="7">IF(ISBLANK(C24),"",C24)</f>
        <v>25</v>
      </c>
      <c r="I24" s="290">
        <f t="shared" ref="I24:I25" si="8">IF(ISBLANK(D24),"",D24)</f>
        <v>35</v>
      </c>
    </row>
    <row r="25" spans="1:13" x14ac:dyDescent="0.25">
      <c r="A25" s="218">
        <v>2023</v>
      </c>
      <c r="B25" s="168">
        <v>348</v>
      </c>
      <c r="C25" s="168">
        <v>22</v>
      </c>
      <c r="D25" s="168">
        <v>27</v>
      </c>
      <c r="G25" s="219">
        <f t="shared" si="6"/>
        <v>2023</v>
      </c>
      <c r="H25" s="291">
        <f t="shared" si="7"/>
        <v>22</v>
      </c>
      <c r="I25" s="291">
        <f t="shared" si="8"/>
        <v>27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39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25</v>
      </c>
      <c r="I32" s="290">
        <f t="shared" si="10"/>
        <v>35</v>
      </c>
    </row>
    <row r="33" spans="7:9" x14ac:dyDescent="0.25">
      <c r="G33" s="219">
        <f t="shared" si="9"/>
        <v>2023</v>
      </c>
      <c r="H33" s="291">
        <f t="shared" ref="H33:I33" si="11">IF(ISBLANK(C25),"",C25)</f>
        <v>22</v>
      </c>
      <c r="I33" s="291">
        <f t="shared" si="11"/>
        <v>27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99916</v>
      </c>
      <c r="C4" s="1077">
        <v>10585</v>
      </c>
      <c r="D4" s="110">
        <v>145438</v>
      </c>
      <c r="E4" s="70">
        <v>15408</v>
      </c>
      <c r="F4" s="1076">
        <v>40201</v>
      </c>
      <c r="G4" s="70">
        <v>4259</v>
      </c>
      <c r="H4" s="1078">
        <v>512886</v>
      </c>
      <c r="I4" s="1077">
        <v>54337</v>
      </c>
    </row>
    <row r="5" spans="1:9" x14ac:dyDescent="0.25">
      <c r="A5" s="587">
        <v>2021</v>
      </c>
      <c r="B5" s="1079">
        <v>109677</v>
      </c>
      <c r="C5" s="1080">
        <v>11963</v>
      </c>
      <c r="D5" s="160">
        <v>176893</v>
      </c>
      <c r="E5" s="212">
        <v>19295</v>
      </c>
      <c r="F5" s="1079">
        <v>17427</v>
      </c>
      <c r="G5" s="212">
        <v>1901</v>
      </c>
      <c r="H5" s="1081">
        <v>648945</v>
      </c>
      <c r="I5" s="1080">
        <v>70784</v>
      </c>
    </row>
    <row r="6" spans="1:9" x14ac:dyDescent="0.25">
      <c r="A6" s="588">
        <v>2022</v>
      </c>
      <c r="B6" s="1082">
        <v>109678</v>
      </c>
      <c r="C6" s="1083">
        <v>12141</v>
      </c>
      <c r="D6" s="169">
        <v>191629</v>
      </c>
      <c r="E6" s="167">
        <v>21212</v>
      </c>
      <c r="F6" s="1082">
        <v>18101</v>
      </c>
      <c r="G6" s="167">
        <v>2004</v>
      </c>
      <c r="H6" s="1084">
        <v>677452</v>
      </c>
      <c r="I6" s="1083">
        <v>74989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65613</v>
      </c>
      <c r="C4" s="1076">
        <v>344328</v>
      </c>
      <c r="D4" s="1077">
        <v>36479</v>
      </c>
      <c r="E4" s="1076">
        <v>267355</v>
      </c>
      <c r="F4" s="1077">
        <v>28325</v>
      </c>
    </row>
    <row r="5" spans="1:6" x14ac:dyDescent="0.25">
      <c r="A5" s="480">
        <v>2021</v>
      </c>
      <c r="B5" s="1081">
        <v>45219</v>
      </c>
      <c r="C5" s="1079">
        <v>429737</v>
      </c>
      <c r="D5" s="1080">
        <v>46874</v>
      </c>
      <c r="E5" s="1079">
        <v>334972</v>
      </c>
      <c r="F5" s="1080">
        <v>36537</v>
      </c>
    </row>
    <row r="6" spans="1:6" ht="15.75" thickBot="1" x14ac:dyDescent="0.3">
      <c r="A6" s="960">
        <v>2022</v>
      </c>
      <c r="B6" s="1085">
        <v>153406</v>
      </c>
      <c r="C6" s="1086">
        <v>382445</v>
      </c>
      <c r="D6" s="1087">
        <v>42334</v>
      </c>
      <c r="E6" s="1086">
        <v>353279</v>
      </c>
      <c r="F6" s="1087">
        <v>39105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Malo Crniće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9034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-19.3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71.239999999999995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282.7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8084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7154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178</v>
      </c>
      <c r="C63" s="548">
        <f>IF(ISBLANK('DEM2'!C7),"-",'DEM2'!C7)</f>
        <v>190</v>
      </c>
      <c r="D63" s="548"/>
      <c r="E63" s="548">
        <f>IF(ISBLANK('DEM2'!D8),"-",'DEM2'!D8)</f>
        <v>165</v>
      </c>
      <c r="F63" s="548">
        <f>IF(ISBLANK('DEM2'!C8),"-",'DEM2'!C8)</f>
        <v>201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270</v>
      </c>
      <c r="C64" s="317">
        <f>IF(ISBLANK('DEM2'!F7),"-",'DEM2'!F7)</f>
        <v>305</v>
      </c>
      <c r="D64" s="789"/>
      <c r="E64" s="317">
        <f>IF(ISBLANK('DEM2'!G8),"-",'DEM2'!G8)</f>
        <v>239</v>
      </c>
      <c r="F64" s="317">
        <f>IF(ISBLANK('DEM2'!F8),"-",'DEM2'!F8)</f>
        <v>274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186</v>
      </c>
      <c r="C65" s="345">
        <f>IF(ISBLANK('DEM2'!I7),"-",'DEM2'!I7)</f>
        <v>204</v>
      </c>
      <c r="D65" s="393"/>
      <c r="E65" s="345">
        <f>IF(ISBLANK('DEM2'!J8),"-",'DEM2'!J8)</f>
        <v>136</v>
      </c>
      <c r="F65" s="345">
        <f>IF(ISBLANK('DEM2'!I8),"-",'DEM2'!I8)</f>
        <v>160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583</v>
      </c>
      <c r="C66" s="348">
        <f>IF(ISBLANK('DEM2'!L7),"-",'DEM2'!L7)</f>
        <v>636</v>
      </c>
      <c r="D66" s="394"/>
      <c r="E66" s="348">
        <f>IF(ISBLANK('DEM2'!M8),"-",'DEM2'!M8)</f>
        <v>508</v>
      </c>
      <c r="F66" s="348">
        <f>IF(ISBLANK('DEM2'!L8),"-",'DEM2'!L8)</f>
        <v>588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756</v>
      </c>
      <c r="C67" s="345">
        <f>IF(ISBLANK('DEM2'!O7),"-",'DEM2'!O7)</f>
        <v>879</v>
      </c>
      <c r="D67" s="393"/>
      <c r="E67" s="345">
        <f>IF(ISBLANK('DEM2'!P8),"-",'DEM2'!P8)</f>
        <v>589</v>
      </c>
      <c r="F67" s="345">
        <f>IF(ISBLANK('DEM2'!O8),"-",'DEM2'!O8)</f>
        <v>724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2728</v>
      </c>
      <c r="C68" s="317">
        <f>IF(ISBLANK('DEM2'!R7),"-",'DEM2'!R7)</f>
        <v>3050</v>
      </c>
      <c r="D68" s="395"/>
      <c r="E68" s="317">
        <f>IF(ISBLANK('DEM2'!S8),"-",'DEM2'!S8)</f>
        <v>2452</v>
      </c>
      <c r="F68" s="317">
        <f>IF(ISBLANK('DEM2'!R8),"-",'DEM2'!R8)</f>
        <v>2830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4554</v>
      </c>
      <c r="C69" s="463">
        <f>IF(ISBLANK('DEM2'!U7),"-",'DEM2'!U7)</f>
        <v>4614</v>
      </c>
      <c r="D69" s="799"/>
      <c r="E69" s="463">
        <f>IF(ISBLANK('DEM2'!V8),"-",'DEM2'!V8)</f>
        <v>4442</v>
      </c>
      <c r="F69" s="463">
        <f>IF(ISBLANK('DEM2'!U8),"-",'DEM2'!U8)</f>
        <v>4592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</v>
      </c>
      <c r="G115" s="800">
        <f>IF(ISBLANK('DEM2'!E23),"-",'DEM2'!E23)</f>
        <v>25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2136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63361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677452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74989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191629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162626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21212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109678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12141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18101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2004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382445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42334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353279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39105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153406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2480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1993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2967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7670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2438</v>
      </c>
      <c r="C300" s="808">
        <f>IF(ISBLANK(POLJ3!C4),"-",POLJ3!C4)</f>
        <v>447</v>
      </c>
      <c r="D300" s="1160">
        <f>IF(ISBLANK(POLJ3!D4),"-",POLJ3!D4)</f>
        <v>1991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3021</v>
      </c>
      <c r="C301" s="789">
        <f>IF(ISBLANK(POLJ3!C5),"-",POLJ3!C5)</f>
        <v>1849</v>
      </c>
      <c r="D301" s="1161">
        <f>IF(ISBLANK(POLJ3!D5),"-",POLJ3!D5)</f>
        <v>1172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1</v>
      </c>
      <c r="D302" s="1162">
        <f>IF(ISBLANK(POLJ3!D6),"-",POLJ3!D6)</f>
        <v>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</v>
      </c>
      <c r="C303" s="791">
        <f>IF(ISBLANK(POLJ3!C7),"-",POLJ3!C7)</f>
        <v>2</v>
      </c>
      <c r="D303" s="1163">
        <f>IF(ISBLANK(POLJ3!D7),"-",POLJ3!D7)</f>
        <v>22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2480</v>
      </c>
      <c r="C304" s="807">
        <f>IF(ISBLANK(POLJ3!C8),"-",POLJ3!C8)</f>
        <v>385</v>
      </c>
      <c r="D304" s="1164">
        <f>IF(ISBLANK(POLJ3!D8),"-",POLJ3!D8)</f>
        <v>2095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69.8</v>
      </c>
      <c r="C310" s="1165"/>
      <c r="D310" s="3"/>
      <c r="E310" s="5"/>
      <c r="F310" s="5"/>
      <c r="G310" s="815" t="s">
        <v>854</v>
      </c>
      <c r="H310" s="816">
        <f>IF(ISBLANK(POLJ2!H3),"-",POLJ2!H3)</f>
        <v>2433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13705.91</v>
      </c>
      <c r="C311" s="1154"/>
      <c r="D311" s="3"/>
      <c r="E311" s="5"/>
      <c r="F311" s="5"/>
      <c r="G311" s="810" t="s">
        <v>855</v>
      </c>
      <c r="H311" s="248">
        <f>IF(ISBLANK(POLJ2!H4),"-",POLJ2!H4)</f>
        <v>16666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299.83</v>
      </c>
      <c r="C312" s="1154"/>
      <c r="D312" s="3"/>
      <c r="E312" s="5"/>
      <c r="F312" s="5"/>
      <c r="G312" s="810" t="s">
        <v>856</v>
      </c>
      <c r="H312" s="248">
        <f>IF(ISBLANK(POLJ2!H5),"-",POLJ2!H5)</f>
        <v>6200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49.13</v>
      </c>
      <c r="C313" s="1154"/>
      <c r="D313" s="3"/>
      <c r="E313" s="5"/>
      <c r="F313" s="5"/>
      <c r="G313" s="812" t="s">
        <v>857</v>
      </c>
      <c r="H313" s="249">
        <f>IF(ISBLANK(POLJ2!H6),"-",POLJ2!H6)</f>
        <v>70754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</v>
      </c>
      <c r="C314" s="1154"/>
      <c r="D314" s="3"/>
      <c r="E314" s="5"/>
      <c r="F314" s="5"/>
      <c r="G314" s="814" t="s">
        <v>847</v>
      </c>
      <c r="H314" s="817">
        <f>IF(ISBLANK(POLJ2!H7),"-",POLJ2!H7)</f>
        <v>96053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653.48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14778.15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147</v>
      </c>
      <c r="I364" s="808">
        <f>IF(ISBLANK(OBRAZ2!I6),"-",OBRAZ2!I6)</f>
        <v>0</v>
      </c>
      <c r="J364" s="808">
        <f>IF(ISBLANK(OBRAZ2!J6),"-",OBRAZ2!J6)</f>
        <v>147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54.6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21.875</v>
      </c>
      <c r="I375" s="850">
        <f>IF(ISBLANK(OBRAZ2!C12),"-",OBRAZ2!C21)</f>
        <v>23.129251700680271</v>
      </c>
      <c r="J375" s="850">
        <f>IF(ISBLANK(OBRAZ2!D12),"-",OBRAZ2!D21)</f>
        <v>26.114649681528661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36.25</v>
      </c>
      <c r="I377" s="851">
        <f>IF(ISBLANK(OBRAZ2!C14),"-",OBRAZ2!C23)</f>
        <v>40.136054421768705</v>
      </c>
      <c r="J377" s="851">
        <f>IF(ISBLANK(OBRAZ2!D14),"-",OBRAZ2!D23)</f>
        <v>35.031847133757957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31.874999999999996</v>
      </c>
      <c r="I379" s="851">
        <f>IF(ISBLANK(OBRAZ2!C16),"-",OBRAZ2!C25)</f>
        <v>30.612244897959183</v>
      </c>
      <c r="J379" s="851">
        <f>IF(ISBLANK(OBRAZ2!D16),"-",OBRAZ2!D25)</f>
        <v>28.662420382165603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10</v>
      </c>
      <c r="I380" s="852">
        <f>IF(ISBLANK(OBRAZ2!C17),"-",OBRAZ2!C26)</f>
        <v>6.1224489795918364</v>
      </c>
      <c r="J380" s="852">
        <f>IF(ISBLANK(OBRAZ2!D17),"-",OBRAZ2!D26)</f>
        <v>10.191082802547772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194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116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85.8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115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11.1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1021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2978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0.3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155.26300000000001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1784.58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14.47592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131</v>
      </c>
      <c r="D696" s="3"/>
      <c r="E696" s="5"/>
      <c r="F696" s="5"/>
      <c r="G696" s="837">
        <v>2012</v>
      </c>
      <c r="H696" s="835">
        <f>IF(ISBLANK(INDEKSI2!B5),"-",INDEKSI2!B5)</f>
        <v>14.93</v>
      </c>
      <c r="I696" s="835">
        <f>IF(ISBLANK(INDEKSI2!C5),"-",INDEKSI2!C5)</f>
        <v>155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35.56</v>
      </c>
      <c r="D697" s="3"/>
      <c r="E697" s="5"/>
      <c r="F697" s="5"/>
      <c r="G697" s="838">
        <v>2013</v>
      </c>
      <c r="H697" s="559">
        <f>IF(ISBLANK(INDEKSI2!B6),"-",INDEKSI2!B6)</f>
        <v>14.37</v>
      </c>
      <c r="I697" s="559">
        <f>IF(ISBLANK(INDEKSI2!C6),"-",INDEKSI2!C6)</f>
        <v>155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13.65</v>
      </c>
      <c r="I698" s="836">
        <f>IF(ISBLANK(INDEKSI2!C7),"-",INDEKSI2!C7)</f>
        <v>157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8.8000000000000007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13.65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14.47592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35.56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13.46</v>
      </c>
      <c r="C4" s="721">
        <v>156</v>
      </c>
      <c r="D4" s="710"/>
      <c r="E4" s="711"/>
      <c r="F4" s="712"/>
    </row>
    <row r="5" spans="1:6" x14ac:dyDescent="0.25">
      <c r="A5" s="286">
        <v>2012</v>
      </c>
      <c r="B5" s="614">
        <v>14.93</v>
      </c>
      <c r="C5" s="722">
        <v>155</v>
      </c>
      <c r="D5" s="713"/>
      <c r="E5" s="641"/>
      <c r="F5" s="714"/>
    </row>
    <row r="6" spans="1:6" x14ac:dyDescent="0.25">
      <c r="A6" s="286">
        <v>2013</v>
      </c>
      <c r="B6" s="614">
        <v>14.37</v>
      </c>
      <c r="C6" s="722">
        <v>155</v>
      </c>
      <c r="D6" s="715">
        <v>14.47592</v>
      </c>
      <c r="E6" s="609">
        <v>131</v>
      </c>
      <c r="F6" s="716">
        <v>35.56</v>
      </c>
    </row>
    <row r="7" spans="1:6" x14ac:dyDescent="0.25">
      <c r="A7" s="219">
        <v>2014</v>
      </c>
      <c r="B7" s="615">
        <v>13.65</v>
      </c>
      <c r="C7" s="723">
        <v>157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2480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2967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1993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69.8</v>
      </c>
      <c r="G3" s="217" t="s">
        <v>765</v>
      </c>
      <c r="H3" s="71">
        <v>2433</v>
      </c>
    </row>
    <row r="4" spans="1:9" x14ac:dyDescent="0.25">
      <c r="A4" s="286" t="s">
        <v>760</v>
      </c>
      <c r="B4" s="214">
        <v>13705.91</v>
      </c>
      <c r="G4" s="286" t="s">
        <v>766</v>
      </c>
      <c r="H4" s="214">
        <v>16666</v>
      </c>
    </row>
    <row r="5" spans="1:9" x14ac:dyDescent="0.25">
      <c r="A5" s="286" t="s">
        <v>761</v>
      </c>
      <c r="B5" s="214">
        <v>299.83</v>
      </c>
      <c r="G5" s="286" t="s">
        <v>767</v>
      </c>
      <c r="H5" s="214">
        <v>6200</v>
      </c>
    </row>
    <row r="6" spans="1:9" x14ac:dyDescent="0.25">
      <c r="A6" s="286" t="s">
        <v>762</v>
      </c>
      <c r="B6" s="214">
        <v>49.13</v>
      </c>
      <c r="G6" s="286" t="s">
        <v>768</v>
      </c>
      <c r="H6" s="214">
        <v>70754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96053</v>
      </c>
    </row>
    <row r="8" spans="1:9" x14ac:dyDescent="0.25">
      <c r="A8" s="287" t="s">
        <v>764</v>
      </c>
      <c r="B8" s="73">
        <v>653.48</v>
      </c>
    </row>
    <row r="9" spans="1:9" x14ac:dyDescent="0.25">
      <c r="A9" s="1" t="s">
        <v>24</v>
      </c>
      <c r="B9" s="288">
        <v>14778.15</v>
      </c>
      <c r="I9" s="41" t="s">
        <v>876</v>
      </c>
    </row>
    <row r="10" spans="1:9" x14ac:dyDescent="0.25">
      <c r="G10" s="29" t="s">
        <v>775</v>
      </c>
      <c r="H10" s="58">
        <v>7670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2438</v>
      </c>
      <c r="C4" s="55">
        <v>447</v>
      </c>
      <c r="D4" s="110">
        <v>1991</v>
      </c>
    </row>
    <row r="5" spans="1:4" ht="30" customHeight="1" x14ac:dyDescent="0.25">
      <c r="A5" s="274" t="s">
        <v>884</v>
      </c>
      <c r="B5" s="212">
        <v>3021</v>
      </c>
      <c r="C5" s="58">
        <v>1849</v>
      </c>
      <c r="D5" s="160">
        <v>1172</v>
      </c>
    </row>
    <row r="6" spans="1:4" x14ac:dyDescent="0.25">
      <c r="A6" s="274" t="s">
        <v>772</v>
      </c>
      <c r="B6" s="212">
        <v>4</v>
      </c>
      <c r="C6" s="58">
        <v>1</v>
      </c>
      <c r="D6" s="160">
        <v>3</v>
      </c>
    </row>
    <row r="7" spans="1:4" ht="30" x14ac:dyDescent="0.25">
      <c r="A7" s="274" t="s">
        <v>773</v>
      </c>
      <c r="B7" s="212">
        <v>24</v>
      </c>
      <c r="C7" s="58">
        <v>2</v>
      </c>
      <c r="D7" s="160">
        <v>22</v>
      </c>
    </row>
    <row r="8" spans="1:4" x14ac:dyDescent="0.25">
      <c r="A8" s="201" t="s">
        <v>774</v>
      </c>
      <c r="B8" s="72">
        <v>2480</v>
      </c>
      <c r="C8" s="61">
        <v>385</v>
      </c>
      <c r="D8" s="111">
        <v>2095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25</v>
      </c>
      <c r="C14" s="276">
        <f>D6/B6*100</f>
        <v>75</v>
      </c>
    </row>
    <row r="15" spans="1:4" ht="60" x14ac:dyDescent="0.25">
      <c r="A15" s="277" t="s">
        <v>885</v>
      </c>
      <c r="B15" s="282">
        <f>C5/B5*100</f>
        <v>61.204899040052965</v>
      </c>
      <c r="C15" s="278">
        <f>D5/B5*100</f>
        <v>38.795100959947035</v>
      </c>
    </row>
    <row r="16" spans="1:4" ht="30" x14ac:dyDescent="0.25">
      <c r="A16" s="279" t="s">
        <v>821</v>
      </c>
      <c r="B16" s="283">
        <f>C4/B4*100</f>
        <v>18.334700574241182</v>
      </c>
      <c r="C16" s="280">
        <f>D4/B4*100</f>
        <v>81.665299425758818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25</v>
      </c>
      <c r="C21" s="276">
        <f>C14</f>
        <v>75</v>
      </c>
    </row>
    <row r="22" spans="1:3" ht="60" x14ac:dyDescent="0.25">
      <c r="A22" s="277" t="s">
        <v>823</v>
      </c>
      <c r="B22" s="282">
        <f t="shared" ref="B22:C23" si="0">B15</f>
        <v>61.204899040052965</v>
      </c>
      <c r="C22" s="278">
        <f t="shared" si="0"/>
        <v>38.795100959947035</v>
      </c>
    </row>
    <row r="23" spans="1:3" ht="30" x14ac:dyDescent="0.25">
      <c r="A23" s="279" t="s">
        <v>858</v>
      </c>
      <c r="B23" s="285">
        <f t="shared" si="0"/>
        <v>18.334700574241182</v>
      </c>
      <c r="C23" s="284">
        <f t="shared" si="0"/>
        <v>81.665299425758818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54.6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151</v>
      </c>
      <c r="C6" s="973">
        <v>0</v>
      </c>
      <c r="D6" s="945">
        <v>151</v>
      </c>
      <c r="E6" s="973">
        <v>160</v>
      </c>
      <c r="F6" s="973">
        <v>0</v>
      </c>
      <c r="G6" s="945">
        <v>160</v>
      </c>
      <c r="H6" s="599">
        <v>147</v>
      </c>
      <c r="I6" s="616">
        <v>0</v>
      </c>
      <c r="J6" s="945">
        <v>147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</v>
      </c>
      <c r="C7" s="975">
        <v>0</v>
      </c>
      <c r="D7" s="976">
        <v>35</v>
      </c>
      <c r="E7" s="975">
        <v>33</v>
      </c>
      <c r="F7" s="975">
        <v>0</v>
      </c>
      <c r="G7" s="976">
        <v>33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10</v>
      </c>
      <c r="C8" s="978">
        <v>0</v>
      </c>
      <c r="D8" s="979">
        <v>10</v>
      </c>
      <c r="E8" s="978">
        <v>10</v>
      </c>
      <c r="F8" s="978">
        <v>0</v>
      </c>
      <c r="G8" s="979">
        <v>10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35</v>
      </c>
      <c r="C12" s="600">
        <v>34</v>
      </c>
      <c r="D12" s="600">
        <v>41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58</v>
      </c>
      <c r="C14" s="751">
        <v>59</v>
      </c>
      <c r="D14" s="751">
        <v>55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51</v>
      </c>
      <c r="C16" s="1029">
        <v>45</v>
      </c>
      <c r="D16" s="751">
        <v>45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16</v>
      </c>
      <c r="C17" s="752">
        <v>9</v>
      </c>
      <c r="D17" s="752">
        <v>16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21.875</v>
      </c>
      <c r="C21" s="289">
        <f>C12/SUM(C12:C17)*100</f>
        <v>23.129251700680271</v>
      </c>
      <c r="D21" s="289">
        <f>D12/SUM(D12:D17)*100</f>
        <v>26.114649681528661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36.25</v>
      </c>
      <c r="C23" s="290">
        <f>C14/SUM(C12:C17)*100</f>
        <v>40.136054421768705</v>
      </c>
      <c r="D23" s="290">
        <f>D14/SUM(D12:D17)*100</f>
        <v>35.031847133757957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31.874999999999996</v>
      </c>
      <c r="C25" s="290">
        <f>C16/SUM(C12:C17)*100</f>
        <v>30.612244897959183</v>
      </c>
      <c r="D25" s="290">
        <f>D16/SUM(D12:D17)*100</f>
        <v>28.662420382165603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10</v>
      </c>
      <c r="C26" s="291">
        <f>C17/SUM(C12:C17)*100</f>
        <v>6.1224489795918364</v>
      </c>
      <c r="D26" s="291">
        <f>D17/SUM(D12:D17)*100</f>
        <v>10.191082802547772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58</v>
      </c>
      <c r="C7" s="600">
        <v>54.3</v>
      </c>
      <c r="D7" s="600">
        <v>55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5</v>
      </c>
    </row>
    <row r="9" spans="1:6" x14ac:dyDescent="0.25">
      <c r="A9" s="696" t="s">
        <v>224</v>
      </c>
      <c r="B9" s="752">
        <v>42</v>
      </c>
      <c r="C9" s="752">
        <v>45.7</v>
      </c>
      <c r="D9" s="752">
        <v>40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58</v>
      </c>
      <c r="C13" s="697">
        <f t="shared" ref="C13:D13" si="1">IF(ISBLANK(C7),"",C7)</f>
        <v>54.3</v>
      </c>
      <c r="D13" s="697">
        <f t="shared" si="1"/>
        <v>55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5</v>
      </c>
    </row>
    <row r="15" spans="1:6" x14ac:dyDescent="0.25">
      <c r="A15" s="702" t="s">
        <v>1630</v>
      </c>
      <c r="B15" s="699">
        <f t="shared" si="2"/>
        <v>42</v>
      </c>
      <c r="C15" s="699">
        <f t="shared" si="2"/>
        <v>45.7</v>
      </c>
      <c r="D15" s="699">
        <f t="shared" si="2"/>
        <v>40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58</v>
      </c>
      <c r="C18" s="697">
        <f t="shared" ref="C18:D18" si="4">IF(ISBLANK(C7),"",C7)</f>
        <v>54.3</v>
      </c>
      <c r="D18" s="697">
        <f t="shared" si="4"/>
        <v>55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5</v>
      </c>
    </row>
    <row r="20" spans="1:5" x14ac:dyDescent="0.25">
      <c r="A20" s="702" t="s">
        <v>1633</v>
      </c>
      <c r="B20" s="699">
        <f t="shared" si="5"/>
        <v>42</v>
      </c>
      <c r="C20" s="699">
        <f t="shared" si="5"/>
        <v>45.7</v>
      </c>
      <c r="D20" s="699">
        <f t="shared" si="5"/>
        <v>40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87.9</v>
      </c>
      <c r="C5" s="611">
        <v>115.2</v>
      </c>
      <c r="D5" s="1030">
        <v>101.5</v>
      </c>
      <c r="F5" s="28"/>
      <c r="G5" s="693">
        <f>A5</f>
        <v>2020</v>
      </c>
      <c r="H5" s="669">
        <f>IF(ISBLANK(B5),"",B5)</f>
        <v>87.9</v>
      </c>
      <c r="I5" s="618">
        <f t="shared" ref="H5:I7" si="0">IF(ISBLANK(C5),"",C5)</f>
        <v>115.2</v>
      </c>
    </row>
    <row r="6" spans="1:10" x14ac:dyDescent="0.25">
      <c r="A6" s="749">
        <v>2021</v>
      </c>
      <c r="B6" s="601">
        <v>71.400000000000006</v>
      </c>
      <c r="C6" s="612">
        <v>72.5</v>
      </c>
      <c r="D6" s="946">
        <v>72</v>
      </c>
      <c r="F6" s="44"/>
      <c r="G6" s="693">
        <f t="shared" ref="G6:G7" si="1">A6</f>
        <v>2021</v>
      </c>
      <c r="H6" s="670">
        <f t="shared" si="0"/>
        <v>71.400000000000006</v>
      </c>
      <c r="I6" s="619">
        <f t="shared" si="0"/>
        <v>72.5</v>
      </c>
    </row>
    <row r="7" spans="1:10" x14ac:dyDescent="0.25">
      <c r="A7" s="750">
        <v>2022</v>
      </c>
      <c r="B7" s="601">
        <v>104.5</v>
      </c>
      <c r="C7" s="612">
        <v>140.69999999999999</v>
      </c>
      <c r="D7" s="946">
        <v>124.5</v>
      </c>
      <c r="F7" s="44"/>
      <c r="G7" s="693">
        <f t="shared" si="1"/>
        <v>2022</v>
      </c>
      <c r="H7" s="671">
        <f t="shared" si="0"/>
        <v>104.5</v>
      </c>
      <c r="I7" s="620">
        <f t="shared" si="0"/>
        <v>140.69999999999999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87.9</v>
      </c>
      <c r="I13" s="618">
        <f>IF(ISBLANK(C5),"",C5)</f>
        <v>115.2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71.400000000000006</v>
      </c>
      <c r="I14" s="619">
        <f t="shared" si="3"/>
        <v>72.5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104.5</v>
      </c>
      <c r="I15" s="620">
        <f t="shared" si="4"/>
        <v>140.69999999999999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Malo Crniće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9034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-19.3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71.239999999999995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282.7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8084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7154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178</v>
      </c>
      <c r="C63" s="548">
        <f>IF(ISBLANK('DEM2'!C7),"-",'DEM2'!C7)</f>
        <v>190</v>
      </c>
      <c r="D63" s="548"/>
      <c r="E63" s="548">
        <f>IF(ISBLANK('DEM2'!D8),"-",'DEM2'!D8)</f>
        <v>165</v>
      </c>
      <c r="F63" s="548">
        <f>IF(ISBLANK('DEM2'!C8),"-",'DEM2'!C8)</f>
        <v>201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270</v>
      </c>
      <c r="C64" s="317">
        <f>IF(ISBLANK('DEM2'!F7),"-",'DEM2'!F7)</f>
        <v>305</v>
      </c>
      <c r="D64" s="789"/>
      <c r="E64" s="317">
        <f>IF(ISBLANK('DEM2'!G8),"-",'DEM2'!G8)</f>
        <v>239</v>
      </c>
      <c r="F64" s="317">
        <f>IF(ISBLANK('DEM2'!F8),"-",'DEM2'!F8)</f>
        <v>274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186</v>
      </c>
      <c r="C65" s="345">
        <f>IF(ISBLANK('DEM2'!I7),"-",'DEM2'!I7)</f>
        <v>204</v>
      </c>
      <c r="D65" s="393"/>
      <c r="E65" s="345">
        <f>IF(ISBLANK('DEM2'!J8),"-",'DEM2'!J8)</f>
        <v>136</v>
      </c>
      <c r="F65" s="345">
        <f>IF(ISBLANK('DEM2'!I8),"-",'DEM2'!I8)</f>
        <v>160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583</v>
      </c>
      <c r="C66" s="317">
        <f>IF(ISBLANK('DEM2'!L7),"-",'DEM2'!L7)</f>
        <v>636</v>
      </c>
      <c r="D66" s="395"/>
      <c r="E66" s="317">
        <f>IF(ISBLANK('DEM2'!M8),"-",'DEM2'!M8)</f>
        <v>508</v>
      </c>
      <c r="F66" s="317">
        <f>IF(ISBLANK('DEM2'!L8),"-",'DEM2'!L8)</f>
        <v>588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756</v>
      </c>
      <c r="C67" s="317">
        <f>IF(ISBLANK('DEM2'!O7),"-",'DEM2'!O7)</f>
        <v>879</v>
      </c>
      <c r="D67" s="395"/>
      <c r="E67" s="317">
        <f>IF(ISBLANK('DEM2'!P8),"-",'DEM2'!P8)</f>
        <v>589</v>
      </c>
      <c r="F67" s="317">
        <f>IF(ISBLANK('DEM2'!O8),"-",'DEM2'!O8)</f>
        <v>724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2728</v>
      </c>
      <c r="C68" s="414">
        <f>IF(ISBLANK('DEM2'!R7),"-",'DEM2'!R7)</f>
        <v>3050</v>
      </c>
      <c r="D68" s="420"/>
      <c r="E68" s="414">
        <f>IF(ISBLANK('DEM2'!S8),"-",'DEM2'!S8)</f>
        <v>2452</v>
      </c>
      <c r="F68" s="414">
        <f>IF(ISBLANK('DEM2'!R8),"-",'DEM2'!R8)</f>
        <v>2830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4554</v>
      </c>
      <c r="C69" s="463">
        <f>IF(ISBLANK('DEM2'!U7),"-",'DEM2'!U7)</f>
        <v>4614</v>
      </c>
      <c r="D69" s="799"/>
      <c r="E69" s="463">
        <f>IF(ISBLANK('DEM2'!V8),"-",'DEM2'!V8)</f>
        <v>4442</v>
      </c>
      <c r="F69" s="463">
        <f>IF(ISBLANK('DEM2'!U8),"-",'DEM2'!U8)</f>
        <v>4592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</v>
      </c>
      <c r="G115" s="800">
        <f>IF(ISBLANK('DEM2'!E23),"-",'DEM2'!E23)</f>
        <v>25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2136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63361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677452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74989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191629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162626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21212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109678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12141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18101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2004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382445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42334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353279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39105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348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153406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2480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1993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2967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7670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2438</v>
      </c>
      <c r="C300" s="808">
        <f>IF(ISBLANK(POLJ3!C4),"-",POLJ3!C4)</f>
        <v>447</v>
      </c>
      <c r="D300" s="1160">
        <f>IF(ISBLANK(POLJ3!D4),"-",POLJ3!D4)</f>
        <v>1991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3021</v>
      </c>
      <c r="C301" s="789">
        <f>IF(ISBLANK(POLJ3!C5),"-",POLJ3!C5)</f>
        <v>1849</v>
      </c>
      <c r="D301" s="1161">
        <f>IF(ISBLANK(POLJ3!D5),"-",POLJ3!D5)</f>
        <v>1172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1</v>
      </c>
      <c r="D302" s="1162">
        <f>IF(ISBLANK(POLJ3!D6),"-",POLJ3!D6)</f>
        <v>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</v>
      </c>
      <c r="C303" s="791">
        <f>IF(ISBLANK(POLJ3!C7),"-",POLJ3!C7)</f>
        <v>2</v>
      </c>
      <c r="D303" s="1163">
        <f>IF(ISBLANK(POLJ3!D7),"-",POLJ3!D7)</f>
        <v>22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2480</v>
      </c>
      <c r="C304" s="807">
        <f>IF(ISBLANK(POLJ3!C8),"-",POLJ3!C8)</f>
        <v>385</v>
      </c>
      <c r="D304" s="1164">
        <f>IF(ISBLANK(POLJ3!D8),"-",POLJ3!D8)</f>
        <v>2095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69.8</v>
      </c>
      <c r="C310" s="1165"/>
      <c r="D310" s="3"/>
      <c r="E310" s="5"/>
      <c r="F310" s="5"/>
      <c r="G310" s="815" t="s">
        <v>765</v>
      </c>
      <c r="H310" s="816">
        <f>IF(ISBLANK(POLJ2!H3),"-",POLJ2!H3)</f>
        <v>2433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13705.91</v>
      </c>
      <c r="C311" s="1154"/>
      <c r="D311" s="3"/>
      <c r="E311" s="5"/>
      <c r="F311" s="5"/>
      <c r="G311" s="810" t="s">
        <v>766</v>
      </c>
      <c r="H311" s="248">
        <f>IF(ISBLANK(POLJ2!H4),"-",POLJ2!H4)</f>
        <v>16666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299.83</v>
      </c>
      <c r="C312" s="1154"/>
      <c r="D312" s="3"/>
      <c r="E312" s="5"/>
      <c r="F312" s="5"/>
      <c r="G312" s="810" t="s">
        <v>767</v>
      </c>
      <c r="H312" s="248">
        <f>IF(ISBLANK(POLJ2!H5),"-",POLJ2!H5)</f>
        <v>6200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49.13</v>
      </c>
      <c r="C313" s="1154"/>
      <c r="D313" s="3"/>
      <c r="E313" s="5"/>
      <c r="F313" s="5"/>
      <c r="G313" s="812" t="s">
        <v>768</v>
      </c>
      <c r="H313" s="249">
        <f>IF(ISBLANK(POLJ2!H6),"-",POLJ2!H6)</f>
        <v>70754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</v>
      </c>
      <c r="C314" s="1154"/>
      <c r="D314" s="3"/>
      <c r="E314" s="5"/>
      <c r="F314" s="5"/>
      <c r="G314" s="814" t="s">
        <v>16</v>
      </c>
      <c r="H314" s="817">
        <f>IF(ISBLANK(POLJ2!H7),"-",POLJ2!H7)</f>
        <v>96053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653.48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14778.15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147</v>
      </c>
      <c r="I364" s="808">
        <f>IF(ISBLANK(OBRAZ2!I6),"-",OBRAZ2!I6)</f>
        <v>0</v>
      </c>
      <c r="J364" s="808">
        <f>IF(ISBLANK(OBRAZ2!J6),"-",OBRAZ2!J6)</f>
        <v>147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54.6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21.875</v>
      </c>
      <c r="I375" s="850">
        <f>IF(ISBLANK(OBRAZ2!C12),"-",OBRAZ2!C21)</f>
        <v>23.129251700680271</v>
      </c>
      <c r="J375" s="850">
        <f>IF(ISBLANK(OBRAZ2!D12),"-",OBRAZ2!D21)</f>
        <v>26.114649681528661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36.25</v>
      </c>
      <c r="I377" s="851">
        <f>IF(ISBLANK(OBRAZ2!C14),"-",OBRAZ2!C23)</f>
        <v>40.136054421768705</v>
      </c>
      <c r="J377" s="851">
        <f>IF(ISBLANK(OBRAZ2!D14),"-",OBRAZ2!D23)</f>
        <v>35.031847133757957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31.874999999999996</v>
      </c>
      <c r="I379" s="851">
        <f>IF(ISBLANK(OBRAZ2!C16),"-",OBRAZ2!C25)</f>
        <v>30.612244897959183</v>
      </c>
      <c r="J379" s="851">
        <f>IF(ISBLANK(OBRAZ2!D16),"-",OBRAZ2!D25)</f>
        <v>28.662420382165603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10</v>
      </c>
      <c r="I380" s="852">
        <f>IF(ISBLANK(OBRAZ2!C17),"-",OBRAZ2!C26)</f>
        <v>6.1224489795918364</v>
      </c>
      <c r="J380" s="852">
        <f>IF(ISBLANK(OBRAZ2!D17),"-",OBRAZ2!D26)</f>
        <v>10.191082802547772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194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116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85.8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115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11.1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1021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2978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0.3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155.26300000000001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1784.58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14.47592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131</v>
      </c>
      <c r="D696" s="315"/>
      <c r="E696" s="314"/>
      <c r="F696" s="5"/>
      <c r="G696" s="837">
        <v>2012</v>
      </c>
      <c r="H696" s="835">
        <f>IF(ISBLANK(INDEKSI2!B5),"-",INDEKSI2!B5)</f>
        <v>14.93</v>
      </c>
      <c r="I696" s="835">
        <f>IF(ISBLANK(INDEKSI2!C5),"-",INDEKSI2!C5)</f>
        <v>155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35.56</v>
      </c>
      <c r="D697" s="315"/>
      <c r="E697" s="314"/>
      <c r="F697" s="5"/>
      <c r="G697" s="838">
        <v>2013</v>
      </c>
      <c r="H697" s="559">
        <f>IF(ISBLANK(INDEKSI2!B6),"-",INDEKSI2!B6)</f>
        <v>14.37</v>
      </c>
      <c r="I697" s="559">
        <f>IF(ISBLANK(INDEKSI2!C6),"-",INDEKSI2!C6)</f>
        <v>155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13.65</v>
      </c>
      <c r="I698" s="836">
        <f>IF(ISBLANK(INDEKSI2!C7),"-",INDEKSI2!C7)</f>
        <v>157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8.8000000000000007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0</v>
      </c>
      <c r="E6" s="612">
        <v>7</v>
      </c>
      <c r="F6" s="1033">
        <v>31</v>
      </c>
      <c r="G6" s="612">
        <v>9</v>
      </c>
      <c r="H6" s="980">
        <v>22</v>
      </c>
      <c r="I6" s="1034">
        <v>23.8</v>
      </c>
      <c r="J6" s="612">
        <v>14.5</v>
      </c>
      <c r="K6" s="1035">
        <v>32.1</v>
      </c>
      <c r="L6" s="1033">
        <v>62</v>
      </c>
      <c r="M6" s="612">
        <v>36</v>
      </c>
      <c r="N6" s="1028">
        <v>26</v>
      </c>
      <c r="O6" s="1034">
        <v>44.9</v>
      </c>
      <c r="P6" s="612">
        <v>49.7</v>
      </c>
      <c r="Q6" s="1028">
        <v>39.700000000000003</v>
      </c>
      <c r="R6" s="1033">
        <v>67</v>
      </c>
      <c r="S6" s="612">
        <v>38</v>
      </c>
      <c r="T6" s="1035">
        <v>29</v>
      </c>
    </row>
    <row r="7" spans="1:20" x14ac:dyDescent="0.25">
      <c r="A7" s="286">
        <v>2021</v>
      </c>
      <c r="B7" s="602">
        <v>1</v>
      </c>
      <c r="C7" s="601">
        <v>6</v>
      </c>
      <c r="D7" s="612">
        <v>0</v>
      </c>
      <c r="E7" s="612">
        <v>6</v>
      </c>
      <c r="F7" s="1033">
        <v>21</v>
      </c>
      <c r="G7" s="612">
        <v>8</v>
      </c>
      <c r="H7" s="980">
        <v>13</v>
      </c>
      <c r="I7" s="1034">
        <v>17</v>
      </c>
      <c r="J7" s="612">
        <v>12.7</v>
      </c>
      <c r="K7" s="1035">
        <v>21.5</v>
      </c>
      <c r="L7" s="1033">
        <v>72</v>
      </c>
      <c r="M7" s="612">
        <v>37</v>
      </c>
      <c r="N7" s="1028">
        <v>35</v>
      </c>
      <c r="O7" s="1034">
        <v>54.1</v>
      </c>
      <c r="P7" s="612">
        <v>55.2</v>
      </c>
      <c r="Q7" s="1028">
        <v>53</v>
      </c>
      <c r="R7" s="1033">
        <v>54</v>
      </c>
      <c r="S7" s="612">
        <v>29</v>
      </c>
      <c r="T7" s="1035">
        <v>25</v>
      </c>
    </row>
    <row r="8" spans="1:20" x14ac:dyDescent="0.25">
      <c r="A8" s="219">
        <v>2022</v>
      </c>
      <c r="B8" s="617">
        <v>1</v>
      </c>
      <c r="C8" s="947">
        <v>7</v>
      </c>
      <c r="D8" s="981">
        <v>0</v>
      </c>
      <c r="E8" s="981">
        <v>7</v>
      </c>
      <c r="F8" s="1036">
        <v>18</v>
      </c>
      <c r="G8" s="981">
        <v>10</v>
      </c>
      <c r="H8" s="979">
        <v>8</v>
      </c>
      <c r="I8" s="754">
        <v>15.9</v>
      </c>
      <c r="J8" s="981">
        <v>15.8</v>
      </c>
      <c r="K8" s="1037">
        <v>16</v>
      </c>
      <c r="L8" s="1036">
        <v>78</v>
      </c>
      <c r="M8" s="981">
        <v>40</v>
      </c>
      <c r="N8" s="691">
        <v>38</v>
      </c>
      <c r="O8" s="754">
        <v>54.6</v>
      </c>
      <c r="P8" s="981">
        <v>53</v>
      </c>
      <c r="Q8" s="691">
        <v>56.3</v>
      </c>
      <c r="R8" s="1036">
        <v>61</v>
      </c>
      <c r="S8" s="981">
        <v>38</v>
      </c>
      <c r="T8" s="1037">
        <v>23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194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116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85.8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49.344978165938862</v>
      </c>
      <c r="C21" s="739">
        <f>B10/(B7+B10)*100</f>
        <v>50.655021834061131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85.46255506607929</v>
      </c>
      <c r="C22" s="739">
        <f>B11/(B8+B11)*100</f>
        <v>14.537444933920703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49.344978165938862</v>
      </c>
      <c r="C26" s="739">
        <f>C21</f>
        <v>50.655021834061131</v>
      </c>
    </row>
    <row r="27" spans="1:10" ht="24.75" x14ac:dyDescent="0.25">
      <c r="A27" s="742" t="s">
        <v>1407</v>
      </c>
      <c r="B27" s="739">
        <f>B22</f>
        <v>85.46255506607929</v>
      </c>
      <c r="C27" s="739">
        <f>C22</f>
        <v>14.537444933920703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4</v>
      </c>
      <c r="D5" s="914" t="s">
        <v>5</v>
      </c>
      <c r="E5" s="211"/>
      <c r="F5" s="125">
        <v>2021</v>
      </c>
      <c r="G5" s="70">
        <v>4</v>
      </c>
      <c r="H5" s="55">
        <v>0</v>
      </c>
      <c r="I5" s="110">
        <v>4</v>
      </c>
      <c r="J5" s="70">
        <v>8</v>
      </c>
      <c r="K5" s="55">
        <v>0</v>
      </c>
      <c r="L5" s="110">
        <v>8</v>
      </c>
      <c r="M5" s="70">
        <v>102</v>
      </c>
      <c r="N5" s="55">
        <v>206</v>
      </c>
      <c r="O5" s="70">
        <v>130</v>
      </c>
      <c r="P5" s="110">
        <v>34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4</v>
      </c>
      <c r="H6" s="58">
        <v>0</v>
      </c>
      <c r="I6" s="160">
        <v>4</v>
      </c>
      <c r="J6" s="212">
        <v>8</v>
      </c>
      <c r="K6" s="58">
        <v>0</v>
      </c>
      <c r="L6" s="160">
        <v>8</v>
      </c>
      <c r="M6" s="212">
        <v>113</v>
      </c>
      <c r="N6" s="58">
        <v>194</v>
      </c>
      <c r="O6" s="212">
        <v>116</v>
      </c>
      <c r="P6" s="160">
        <v>33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0</v>
      </c>
      <c r="I7" s="169">
        <v>4</v>
      </c>
      <c r="J7" s="167"/>
      <c r="K7" s="94"/>
      <c r="L7" s="169"/>
      <c r="M7" s="167">
        <v>231</v>
      </c>
      <c r="N7" s="94">
        <v>224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78.3</v>
      </c>
      <c r="C5" s="611">
        <v>75.5</v>
      </c>
      <c r="D5" s="945">
        <v>81.599999999999994</v>
      </c>
      <c r="E5" s="610"/>
      <c r="F5" s="611"/>
      <c r="G5" s="945"/>
      <c r="H5" s="610"/>
      <c r="I5" s="611"/>
      <c r="J5" s="945"/>
      <c r="K5" s="610">
        <v>67</v>
      </c>
      <c r="L5" s="611">
        <v>38</v>
      </c>
      <c r="M5" s="945">
        <v>29</v>
      </c>
      <c r="N5" s="610">
        <v>77</v>
      </c>
      <c r="O5" s="611">
        <v>84.4</v>
      </c>
      <c r="P5" s="945">
        <v>69.099999999999994</v>
      </c>
      <c r="Q5" s="610">
        <v>1.6</v>
      </c>
      <c r="R5" s="611">
        <v>1.5</v>
      </c>
      <c r="S5" s="945">
        <v>1.7</v>
      </c>
    </row>
    <row r="6" spans="1:19" x14ac:dyDescent="0.25">
      <c r="A6" s="286">
        <v>2021</v>
      </c>
      <c r="B6" s="457">
        <v>80.2</v>
      </c>
      <c r="C6" s="458">
        <v>78.7</v>
      </c>
      <c r="D6" s="976">
        <v>81.900000000000006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36</v>
      </c>
      <c r="M6" s="976">
        <v>38</v>
      </c>
      <c r="N6" s="457">
        <v>84.1</v>
      </c>
      <c r="O6" s="458">
        <v>81.8</v>
      </c>
      <c r="P6" s="976">
        <v>86.4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85.8</v>
      </c>
      <c r="C7" s="612">
        <v>85.8</v>
      </c>
      <c r="D7" s="980">
        <v>85.8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68</v>
      </c>
      <c r="L7" s="612">
        <v>31</v>
      </c>
      <c r="M7" s="980">
        <v>37</v>
      </c>
      <c r="N7" s="601">
        <v>98.6</v>
      </c>
      <c r="O7" s="612">
        <v>86.1</v>
      </c>
      <c r="P7" s="980">
        <v>112.1</v>
      </c>
      <c r="Q7" s="601">
        <v>-0.6</v>
      </c>
      <c r="R7" s="612">
        <v>0</v>
      </c>
      <c r="S7" s="980">
        <v>-1.3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191629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21212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162626</v>
      </c>
      <c r="D5" s="253"/>
    </row>
    <row r="6" spans="1:4" ht="30" x14ac:dyDescent="0.25">
      <c r="A6" s="686" t="s">
        <v>474</v>
      </c>
      <c r="B6" s="617">
        <v>29003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32</v>
      </c>
      <c r="G5" s="113"/>
      <c r="H5" s="174" t="s">
        <v>586</v>
      </c>
      <c r="I5" s="207">
        <v>8</v>
      </c>
      <c r="J5" s="207">
        <v>6</v>
      </c>
    </row>
    <row r="6" spans="1:13" ht="15" customHeight="1" x14ac:dyDescent="0.25">
      <c r="A6" s="175" t="s">
        <v>587</v>
      </c>
      <c r="B6" s="208">
        <v>196</v>
      </c>
      <c r="C6" s="208">
        <v>53</v>
      </c>
      <c r="G6" s="113"/>
      <c r="H6" s="175" t="s">
        <v>587</v>
      </c>
      <c r="I6" s="208">
        <v>54</v>
      </c>
      <c r="J6" s="208">
        <v>30</v>
      </c>
    </row>
    <row r="7" spans="1:13" ht="15" customHeight="1" x14ac:dyDescent="0.25">
      <c r="A7" s="175" t="s">
        <v>588</v>
      </c>
      <c r="B7" s="208">
        <v>1677</v>
      </c>
      <c r="C7" s="208">
        <v>1073</v>
      </c>
      <c r="G7" s="113"/>
      <c r="H7" s="175" t="s">
        <v>588</v>
      </c>
      <c r="I7" s="208">
        <v>717</v>
      </c>
      <c r="J7" s="208">
        <v>386</v>
      </c>
    </row>
    <row r="8" spans="1:13" ht="15" customHeight="1" x14ac:dyDescent="0.25">
      <c r="A8" s="175" t="s">
        <v>589</v>
      </c>
      <c r="B8" s="208">
        <v>2100</v>
      </c>
      <c r="C8" s="208">
        <v>2229</v>
      </c>
      <c r="G8" s="113"/>
      <c r="H8" s="175" t="s">
        <v>589</v>
      </c>
      <c r="I8" s="208">
        <v>1893</v>
      </c>
      <c r="J8" s="208">
        <v>1885</v>
      </c>
    </row>
    <row r="9" spans="1:13" ht="15" customHeight="1" x14ac:dyDescent="0.25">
      <c r="A9" s="175" t="s">
        <v>590</v>
      </c>
      <c r="B9" s="208">
        <v>939</v>
      </c>
      <c r="C9" s="208">
        <v>1319</v>
      </c>
      <c r="G9" s="113"/>
      <c r="H9" s="175" t="s">
        <v>590</v>
      </c>
      <c r="I9" s="208">
        <v>1108</v>
      </c>
      <c r="J9" s="208">
        <v>1565</v>
      </c>
    </row>
    <row r="10" spans="1:13" ht="15" customHeight="1" x14ac:dyDescent="0.25">
      <c r="A10" s="175" t="s">
        <v>591</v>
      </c>
      <c r="B10" s="208">
        <v>90</v>
      </c>
      <c r="C10" s="208">
        <v>78</v>
      </c>
      <c r="G10" s="113"/>
      <c r="H10" s="175" t="s">
        <v>591</v>
      </c>
      <c r="I10" s="208">
        <v>78</v>
      </c>
      <c r="J10" s="208">
        <v>85</v>
      </c>
    </row>
    <row r="11" spans="1:13" ht="15" customHeight="1" x14ac:dyDescent="0.25">
      <c r="A11" s="176" t="s">
        <v>592</v>
      </c>
      <c r="B11" s="209">
        <v>76</v>
      </c>
      <c r="C11" s="209">
        <v>63</v>
      </c>
      <c r="G11" s="113"/>
      <c r="H11" s="176" t="s">
        <v>592</v>
      </c>
      <c r="I11" s="209">
        <v>157</v>
      </c>
      <c r="J11" s="209">
        <v>131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32</v>
      </c>
      <c r="G17" s="113"/>
      <c r="H17" s="174" t="s">
        <v>586</v>
      </c>
      <c r="I17" s="177">
        <f>IF(ISBLANK(I5),"0",I5)</f>
        <v>8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196</v>
      </c>
      <c r="C18" s="180">
        <f t="shared" si="0"/>
        <v>53</v>
      </c>
      <c r="G18" s="113"/>
      <c r="H18" s="175" t="s">
        <v>587</v>
      </c>
      <c r="I18" s="179">
        <f t="shared" ref="I18:J18" si="1">IF(ISBLANK(I6),"0",I6)</f>
        <v>54</v>
      </c>
      <c r="J18" s="180">
        <f t="shared" si="1"/>
        <v>30</v>
      </c>
    </row>
    <row r="19" spans="1:13" ht="15" customHeight="1" x14ac:dyDescent="0.25">
      <c r="A19" s="175" t="s">
        <v>588</v>
      </c>
      <c r="B19" s="179">
        <f t="shared" ref="B19:C19" si="2">IF(ISBLANK(B7),"0",B7)</f>
        <v>1677</v>
      </c>
      <c r="C19" s="180">
        <f t="shared" si="2"/>
        <v>1073</v>
      </c>
      <c r="G19" s="113"/>
      <c r="H19" s="175" t="s">
        <v>588</v>
      </c>
      <c r="I19" s="179">
        <f t="shared" ref="I19:J19" si="3">IF(ISBLANK(I7),"0",I7)</f>
        <v>717</v>
      </c>
      <c r="J19" s="180">
        <f t="shared" si="3"/>
        <v>386</v>
      </c>
    </row>
    <row r="20" spans="1:13" ht="15" customHeight="1" x14ac:dyDescent="0.25">
      <c r="A20" s="175" t="s">
        <v>589</v>
      </c>
      <c r="B20" s="179">
        <f t="shared" ref="B20:C20" si="4">IF(ISBLANK(B8),"0",B8)</f>
        <v>2100</v>
      </c>
      <c r="C20" s="180">
        <f t="shared" si="4"/>
        <v>2229</v>
      </c>
      <c r="G20" s="113"/>
      <c r="H20" s="175" t="s">
        <v>589</v>
      </c>
      <c r="I20" s="179">
        <f t="shared" ref="I20:J20" si="5">IF(ISBLANK(I8),"0",I8)</f>
        <v>1893</v>
      </c>
      <c r="J20" s="180">
        <f t="shared" si="5"/>
        <v>1885</v>
      </c>
    </row>
    <row r="21" spans="1:13" ht="15" customHeight="1" x14ac:dyDescent="0.25">
      <c r="A21" s="175" t="s">
        <v>590</v>
      </c>
      <c r="B21" s="179">
        <f t="shared" ref="B21:C21" si="6">IF(ISBLANK(B9),"0",B9)</f>
        <v>939</v>
      </c>
      <c r="C21" s="180">
        <f t="shared" si="6"/>
        <v>1319</v>
      </c>
      <c r="G21" s="113"/>
      <c r="H21" s="175" t="s">
        <v>590</v>
      </c>
      <c r="I21" s="179">
        <f t="shared" ref="I21:J21" si="7">IF(ISBLANK(I9),"0",I9)</f>
        <v>1108</v>
      </c>
      <c r="J21" s="180">
        <f t="shared" si="7"/>
        <v>1565</v>
      </c>
    </row>
    <row r="22" spans="1:13" ht="15" customHeight="1" x14ac:dyDescent="0.25">
      <c r="A22" s="175" t="s">
        <v>591</v>
      </c>
      <c r="B22" s="179">
        <f t="shared" ref="B22:C22" si="8">IF(ISBLANK(B10),"0",B10)</f>
        <v>90</v>
      </c>
      <c r="C22" s="180">
        <f t="shared" si="8"/>
        <v>78</v>
      </c>
      <c r="G22" s="113"/>
      <c r="H22" s="175" t="s">
        <v>591</v>
      </c>
      <c r="I22" s="179">
        <f t="shared" ref="I22:J22" si="9">IF(ISBLANK(I10),"0",I10)</f>
        <v>78</v>
      </c>
      <c r="J22" s="180">
        <f t="shared" si="9"/>
        <v>85</v>
      </c>
    </row>
    <row r="23" spans="1:13" ht="15" customHeight="1" x14ac:dyDescent="0.25">
      <c r="A23" s="176" t="s">
        <v>592</v>
      </c>
      <c r="B23" s="181">
        <f t="shared" ref="B23:C23" si="10">IF(ISBLANK(B11),"0",B11)</f>
        <v>76</v>
      </c>
      <c r="C23" s="182">
        <f t="shared" si="10"/>
        <v>63</v>
      </c>
      <c r="G23" s="113"/>
      <c r="H23" s="176" t="s">
        <v>592</v>
      </c>
      <c r="I23" s="181">
        <f t="shared" ref="I23:J23" si="11">IF(ISBLANK(I11),"0",I11)</f>
        <v>157</v>
      </c>
      <c r="J23" s="182">
        <f t="shared" si="11"/>
        <v>131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0.70394994133750488</v>
      </c>
      <c r="C29" s="184">
        <f>C17/SUM(C17:C23)*100</f>
        <v>0.66020218691974419</v>
      </c>
      <c r="D29" s="253"/>
      <c r="E29" s="253"/>
      <c r="G29" s="113"/>
      <c r="H29" s="174" t="s">
        <v>593</v>
      </c>
      <c r="I29" s="184">
        <f>I17/SUM(I17:I23)*100</f>
        <v>0.19925280199252801</v>
      </c>
      <c r="J29" s="184">
        <f>J17/SUM(J17:J23)*100</f>
        <v>0.14677103718199608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3.832616347281971</v>
      </c>
      <c r="C30" s="185">
        <f>C18/SUM(C17:C23)*100</f>
        <v>1.0934598720858262</v>
      </c>
      <c r="D30" s="253"/>
      <c r="E30" s="253"/>
      <c r="G30" s="113"/>
      <c r="H30" s="175" t="s">
        <v>594</v>
      </c>
      <c r="I30" s="185">
        <f>I18/SUM(I17:I23)*100</f>
        <v>1.3449564134495642</v>
      </c>
      <c r="J30" s="185">
        <f>J18/SUM(J17:J23)*100</f>
        <v>0.73385518590998045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32.792334767305434</v>
      </c>
      <c r="C31" s="185">
        <f>C19/SUM(C17:C23)*100</f>
        <v>22.137404580152673</v>
      </c>
      <c r="D31" s="253"/>
      <c r="E31" s="253"/>
      <c r="G31" s="113"/>
      <c r="H31" s="175" t="s">
        <v>595</v>
      </c>
      <c r="I31" s="185">
        <f>I19/SUM(I17:I23)*100</f>
        <v>17.858032378580326</v>
      </c>
      <c r="J31" s="185">
        <f>J19/SUM(J17:J23)*100</f>
        <v>9.4422700587084147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41.063746578021124</v>
      </c>
      <c r="C32" s="185">
        <f>C20/SUM(C17:C23)*100</f>
        <v>45.987208582628433</v>
      </c>
      <c r="D32" s="253"/>
      <c r="E32" s="253"/>
      <c r="G32" s="113"/>
      <c r="H32" s="175" t="s">
        <v>596</v>
      </c>
      <c r="I32" s="185">
        <f>I20/SUM(I17:I23)*100</f>
        <v>47.148194271481941</v>
      </c>
      <c r="J32" s="185">
        <f>J20/SUM(J17:J23)*100</f>
        <v>46.110567514677101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18.361360969886587</v>
      </c>
      <c r="C33" s="185">
        <f>C21/SUM(C17:C23)*100</f>
        <v>27.212708892098203</v>
      </c>
      <c r="D33" s="253"/>
      <c r="E33" s="253"/>
      <c r="G33" s="113"/>
      <c r="H33" s="175" t="s">
        <v>597</v>
      </c>
      <c r="I33" s="185">
        <f>I21/SUM(I17:I23)*100</f>
        <v>27.596513075965127</v>
      </c>
      <c r="J33" s="185">
        <f>J21/SUM(J17:J23)*100</f>
        <v>38.282778864970645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1.759874853343762</v>
      </c>
      <c r="C34" s="185">
        <f>C22/SUM(C17:C23)*100</f>
        <v>1.6092428306168762</v>
      </c>
      <c r="D34" s="253"/>
      <c r="E34" s="253"/>
      <c r="G34" s="113"/>
      <c r="H34" s="175" t="s">
        <v>598</v>
      </c>
      <c r="I34" s="185">
        <f>I22/SUM(I17:I23)*100</f>
        <v>1.9427148194271482</v>
      </c>
      <c r="J34" s="185">
        <f>J22/SUM(J17:J23)*100</f>
        <v>2.0792563600782779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1.4861165428236214</v>
      </c>
      <c r="C35" s="186">
        <f>C23/SUM(C17:C23)*100</f>
        <v>1.2997730554982463</v>
      </c>
      <c r="D35" s="253"/>
      <c r="E35" s="253"/>
      <c r="G35" s="113"/>
      <c r="H35" s="176" t="s">
        <v>599</v>
      </c>
      <c r="I35" s="186">
        <f>I23/SUM(I17:I23)*100</f>
        <v>3.9103362391033625</v>
      </c>
      <c r="J35" s="186">
        <f>J23/SUM(J17:J23)*100</f>
        <v>3.2045009784735812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0.70394994133750488</v>
      </c>
      <c r="C41" s="184">
        <f t="shared" si="12"/>
        <v>0.66020218691974419</v>
      </c>
      <c r="G41" s="113"/>
      <c r="H41" s="174" t="s">
        <v>601</v>
      </c>
      <c r="I41" s="184">
        <f t="shared" ref="I41:J41" si="13">I29</f>
        <v>0.19925280199252801</v>
      </c>
      <c r="J41" s="184">
        <f t="shared" si="13"/>
        <v>0.14677103718199608</v>
      </c>
    </row>
    <row r="42" spans="1:12" x14ac:dyDescent="0.25">
      <c r="A42" s="175" t="s">
        <v>602</v>
      </c>
      <c r="B42" s="185">
        <f t="shared" si="12"/>
        <v>3.832616347281971</v>
      </c>
      <c r="C42" s="185">
        <f t="shared" si="12"/>
        <v>1.0934598720858262</v>
      </c>
      <c r="G42" s="113"/>
      <c r="H42" s="175" t="s">
        <v>602</v>
      </c>
      <c r="I42" s="185">
        <f t="shared" ref="I42:J42" si="14">I30</f>
        <v>1.3449564134495642</v>
      </c>
      <c r="J42" s="185">
        <f t="shared" si="14"/>
        <v>0.73385518590998045</v>
      </c>
    </row>
    <row r="43" spans="1:12" x14ac:dyDescent="0.25">
      <c r="A43" s="175" t="s">
        <v>603</v>
      </c>
      <c r="B43" s="185">
        <f t="shared" si="12"/>
        <v>32.792334767305434</v>
      </c>
      <c r="C43" s="185">
        <f t="shared" si="12"/>
        <v>22.137404580152673</v>
      </c>
      <c r="G43" s="113"/>
      <c r="H43" s="175" t="s">
        <v>603</v>
      </c>
      <c r="I43" s="185">
        <f t="shared" ref="I43:J43" si="15">I31</f>
        <v>17.858032378580326</v>
      </c>
      <c r="J43" s="185">
        <f t="shared" si="15"/>
        <v>9.4422700587084147</v>
      </c>
    </row>
    <row r="44" spans="1:12" x14ac:dyDescent="0.25">
      <c r="A44" s="175" t="s">
        <v>604</v>
      </c>
      <c r="B44" s="185">
        <f t="shared" si="12"/>
        <v>41.063746578021124</v>
      </c>
      <c r="C44" s="185">
        <f t="shared" si="12"/>
        <v>45.987208582628433</v>
      </c>
      <c r="G44" s="113"/>
      <c r="H44" s="175" t="s">
        <v>604</v>
      </c>
      <c r="I44" s="185">
        <f t="shared" ref="I44:J44" si="16">I32</f>
        <v>47.148194271481941</v>
      </c>
      <c r="J44" s="185">
        <f t="shared" si="16"/>
        <v>46.110567514677101</v>
      </c>
    </row>
    <row r="45" spans="1:12" x14ac:dyDescent="0.25">
      <c r="A45" s="175" t="s">
        <v>605</v>
      </c>
      <c r="B45" s="185">
        <f t="shared" si="12"/>
        <v>18.361360969886587</v>
      </c>
      <c r="C45" s="185">
        <f t="shared" si="12"/>
        <v>27.212708892098203</v>
      </c>
      <c r="G45" s="113"/>
      <c r="H45" s="175" t="s">
        <v>605</v>
      </c>
      <c r="I45" s="185">
        <f t="shared" ref="I45:J45" si="17">I33</f>
        <v>27.596513075965127</v>
      </c>
      <c r="J45" s="185">
        <f t="shared" si="17"/>
        <v>38.282778864970645</v>
      </c>
    </row>
    <row r="46" spans="1:12" x14ac:dyDescent="0.25">
      <c r="A46" s="175" t="s">
        <v>606</v>
      </c>
      <c r="B46" s="185">
        <f t="shared" si="12"/>
        <v>1.759874853343762</v>
      </c>
      <c r="C46" s="185">
        <f t="shared" si="12"/>
        <v>1.6092428306168762</v>
      </c>
      <c r="G46" s="113"/>
      <c r="H46" s="175" t="s">
        <v>606</v>
      </c>
      <c r="I46" s="185">
        <f t="shared" ref="I46:J46" si="18">I34</f>
        <v>1.9427148194271482</v>
      </c>
      <c r="J46" s="185">
        <f t="shared" si="18"/>
        <v>2.0792563600782779</v>
      </c>
    </row>
    <row r="47" spans="1:12" x14ac:dyDescent="0.25">
      <c r="A47" s="176" t="s">
        <v>607</v>
      </c>
      <c r="B47" s="186">
        <f t="shared" si="12"/>
        <v>1.4861165428236214</v>
      </c>
      <c r="C47" s="186">
        <f t="shared" si="12"/>
        <v>1.2997730554982463</v>
      </c>
      <c r="G47" s="113"/>
      <c r="H47" s="176" t="s">
        <v>607</v>
      </c>
      <c r="I47" s="186">
        <f t="shared" ref="I47:J47" si="19">I35</f>
        <v>3.9103362391033625</v>
      </c>
      <c r="J47" s="186">
        <f t="shared" si="19"/>
        <v>3.2045009784735812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3720</v>
      </c>
      <c r="C5" s="207">
        <v>3076</v>
      </c>
      <c r="D5" s="253"/>
      <c r="E5" s="253"/>
      <c r="F5" s="1003"/>
      <c r="H5" s="174" t="s">
        <v>624</v>
      </c>
      <c r="I5" s="207">
        <v>1614</v>
      </c>
      <c r="J5" s="207">
        <v>1349</v>
      </c>
    </row>
    <row r="6" spans="1:10" ht="15" customHeight="1" x14ac:dyDescent="0.25">
      <c r="A6" s="175" t="s">
        <v>625</v>
      </c>
      <c r="B6" s="208">
        <v>820</v>
      </c>
      <c r="C6" s="208">
        <v>1042</v>
      </c>
      <c r="D6" s="253"/>
      <c r="E6" s="253"/>
      <c r="F6" s="1003"/>
      <c r="H6" s="175" t="s">
        <v>625</v>
      </c>
      <c r="I6" s="208">
        <v>1611</v>
      </c>
      <c r="J6" s="208">
        <v>1965</v>
      </c>
    </row>
    <row r="7" spans="1:10" ht="15" customHeight="1" x14ac:dyDescent="0.25">
      <c r="A7" s="176" t="s">
        <v>626</v>
      </c>
      <c r="B7" s="209">
        <v>574</v>
      </c>
      <c r="C7" s="209">
        <v>729</v>
      </c>
      <c r="D7" s="253"/>
      <c r="E7" s="253"/>
      <c r="F7" s="1003"/>
      <c r="H7" s="175" t="s">
        <v>626</v>
      </c>
      <c r="I7" s="208">
        <v>784</v>
      </c>
      <c r="J7" s="208">
        <v>767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3720</v>
      </c>
      <c r="C13" s="178">
        <f>IF(ISBLANK(C5),"0",C5)</f>
        <v>3076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820</v>
      </c>
      <c r="C14" s="180">
        <f t="shared" si="0"/>
        <v>1042</v>
      </c>
      <c r="D14" s="253"/>
      <c r="E14" s="253"/>
      <c r="F14" s="1003"/>
      <c r="H14" s="174" t="s">
        <v>624</v>
      </c>
      <c r="I14" s="177">
        <f>IF(ISBLANK(I5),"0",I5)</f>
        <v>1614</v>
      </c>
      <c r="J14" s="178">
        <f>IF(ISBLANK(J5),"0",J5)</f>
        <v>1349</v>
      </c>
    </row>
    <row r="15" spans="1:10" ht="15" customHeight="1" x14ac:dyDescent="0.25">
      <c r="A15" s="176" t="s">
        <v>626</v>
      </c>
      <c r="B15" s="181">
        <f t="shared" si="0"/>
        <v>574</v>
      </c>
      <c r="C15" s="182">
        <f t="shared" si="0"/>
        <v>729</v>
      </c>
      <c r="D15" s="253"/>
      <c r="E15" s="253"/>
      <c r="F15" s="1003"/>
      <c r="H15" s="175" t="s">
        <v>625</v>
      </c>
      <c r="I15" s="179">
        <f t="shared" ref="I15:J15" si="1">IF(ISBLANK(I6),"0",I6)</f>
        <v>1611</v>
      </c>
      <c r="J15" s="180">
        <f t="shared" si="1"/>
        <v>1965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784</v>
      </c>
      <c r="J16" s="180">
        <f t="shared" si="2"/>
        <v>767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72.741493938208833</v>
      </c>
      <c r="C21" s="184">
        <f>C13/SUM(C13:C15)*100</f>
        <v>63.461935217660404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16.034415330465389</v>
      </c>
      <c r="C22" s="185">
        <f>C14/SUM(C13:C15)*100</f>
        <v>21.49783371157417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11.224090731325772</v>
      </c>
      <c r="C23" s="186">
        <f>C15/SUM(C13:C15)*100</f>
        <v>15.040231070765422</v>
      </c>
      <c r="D23" s="253"/>
      <c r="E23" s="253"/>
      <c r="F23" s="1003"/>
      <c r="H23" s="174" t="s">
        <v>629</v>
      </c>
      <c r="I23" s="184">
        <f>I14/SUM(I14:I17)*100</f>
        <v>40.199252801992529</v>
      </c>
      <c r="J23" s="184">
        <f>J14/SUM(J14:J17)*100</f>
        <v>32.999021526418787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40.124533001245332</v>
      </c>
      <c r="J24" s="185">
        <f>J15/SUM(J14:J17)*100</f>
        <v>48.067514677103716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19.526774595267746</v>
      </c>
      <c r="J25" s="185">
        <f>J16/SUM(J14:J17)*100</f>
        <v>18.762230919765166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0.14943960149439603</v>
      </c>
      <c r="J26" s="186">
        <f>J17/SUM(J14:J17)*100</f>
        <v>0.17123287671232876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72.741493938208833</v>
      </c>
      <c r="C29" s="189">
        <f t="shared" si="4"/>
        <v>63.461935217660404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16.034415330465389</v>
      </c>
      <c r="C30" s="192">
        <f t="shared" si="4"/>
        <v>21.49783371157417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11.224090731325772</v>
      </c>
      <c r="C31" s="195">
        <f t="shared" si="4"/>
        <v>15.040231070765422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40.199252801992529</v>
      </c>
      <c r="J32" s="189">
        <f>J23</f>
        <v>32.999021526418787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40.124533001245332</v>
      </c>
      <c r="J33" s="192">
        <f t="shared" si="5"/>
        <v>48.067514677103716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19.526774595267746</v>
      </c>
      <c r="J34" s="192">
        <f t="shared" si="6"/>
        <v>18.762230919765166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0.14943960149439603</v>
      </c>
      <c r="J35" s="195">
        <f t="shared" si="7"/>
        <v>0.17123287671232876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9034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4.8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-19.3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71.239999999999995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282.7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9</v>
      </c>
      <c r="C7" s="657">
        <v>6</v>
      </c>
      <c r="E7" s="44"/>
      <c r="J7" s="656" t="s">
        <v>641</v>
      </c>
      <c r="K7" s="670">
        <f t="shared" si="0"/>
        <v>9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10</v>
      </c>
      <c r="C8" s="651">
        <v>9</v>
      </c>
      <c r="E8" s="21"/>
      <c r="J8" s="650" t="s">
        <v>642</v>
      </c>
      <c r="K8" s="670">
        <f t="shared" si="0"/>
        <v>10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26</v>
      </c>
      <c r="C9" s="651">
        <v>21</v>
      </c>
      <c r="E9" s="21"/>
      <c r="J9" s="650" t="s">
        <v>643</v>
      </c>
      <c r="K9" s="670">
        <f t="shared" si="0"/>
        <v>26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142</v>
      </c>
      <c r="C10" s="653">
        <v>14</v>
      </c>
      <c r="J10" s="652" t="s">
        <v>365</v>
      </c>
      <c r="K10" s="671">
        <f t="shared" si="0"/>
        <v>142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3.5</v>
      </c>
      <c r="C15" s="197"/>
      <c r="D15" s="253"/>
      <c r="E15" s="211"/>
      <c r="F15" s="253"/>
      <c r="G15" s="253"/>
      <c r="J15" s="673" t="s">
        <v>488</v>
      </c>
      <c r="K15" s="674">
        <f>B15</f>
        <v>3.5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1.05</v>
      </c>
      <c r="C16" s="197"/>
      <c r="D16" s="253"/>
      <c r="E16" s="254"/>
      <c r="F16" s="253"/>
      <c r="G16" s="253"/>
      <c r="J16" s="675" t="s">
        <v>489</v>
      </c>
      <c r="K16" s="676">
        <f>B16</f>
        <v>1.05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2.2999999999999998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2.2999999999999998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4</v>
      </c>
      <c r="E34" s="44"/>
      <c r="J34" s="656" t="s">
        <v>641</v>
      </c>
      <c r="K34" s="670">
        <f t="shared" si="2"/>
        <v>3</v>
      </c>
      <c r="L34" s="619">
        <f t="shared" si="3"/>
        <v>4</v>
      </c>
      <c r="N34" s="44"/>
    </row>
    <row r="35" spans="1:15" x14ac:dyDescent="0.25">
      <c r="A35" s="650" t="s">
        <v>642</v>
      </c>
      <c r="B35" s="651">
        <v>3</v>
      </c>
      <c r="C35" s="651">
        <v>5</v>
      </c>
      <c r="E35" s="21"/>
      <c r="J35" s="650" t="s">
        <v>642</v>
      </c>
      <c r="K35" s="670">
        <f t="shared" si="2"/>
        <v>3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12</v>
      </c>
      <c r="C36" s="651">
        <v>6</v>
      </c>
      <c r="E36" s="21"/>
      <c r="J36" s="650" t="s">
        <v>643</v>
      </c>
      <c r="K36" s="670">
        <f t="shared" si="2"/>
        <v>12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30</v>
      </c>
      <c r="C37" s="653">
        <v>9</v>
      </c>
      <c r="J37" s="652" t="s">
        <v>365</v>
      </c>
      <c r="K37" s="671">
        <f t="shared" si="2"/>
        <v>30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1.1499999999999999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1.1499999999999999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0.56000000000000005</v>
      </c>
      <c r="C43" s="197"/>
      <c r="D43" s="253"/>
      <c r="E43" s="254"/>
      <c r="F43" s="253"/>
      <c r="G43" s="253"/>
      <c r="J43" s="675" t="s">
        <v>489</v>
      </c>
      <c r="K43" s="676">
        <f>B43</f>
        <v>0.56000000000000005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0.85</v>
      </c>
      <c r="C46" s="198"/>
      <c r="D46" s="255"/>
      <c r="E46" s="256"/>
      <c r="F46" s="253"/>
      <c r="G46" s="253"/>
      <c r="J46" s="672" t="s">
        <v>502</v>
      </c>
      <c r="K46" s="676">
        <f>B46</f>
        <v>0.85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0.85</v>
      </c>
      <c r="C48" s="253"/>
      <c r="D48" s="253"/>
      <c r="E48" s="253"/>
      <c r="F48" s="253"/>
      <c r="G48" s="253"/>
      <c r="J48" s="661" t="s">
        <v>498</v>
      </c>
      <c r="K48" s="679">
        <f>B48</f>
        <v>0.85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11.1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109678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12141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94.9</v>
      </c>
      <c r="E4" s="600">
        <v>0.82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140.6</v>
      </c>
      <c r="E5" s="751">
        <v>0.63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115</v>
      </c>
      <c r="E6" s="959">
        <v>1.18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1.2</v>
      </c>
      <c r="D4" s="643">
        <v>1.3</v>
      </c>
      <c r="E4" s="643">
        <v>0.24</v>
      </c>
      <c r="F4" s="643">
        <v>1.1000000000000001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11</v>
      </c>
      <c r="C5" s="602">
        <v>1.2</v>
      </c>
      <c r="D5" s="602">
        <v>1.4</v>
      </c>
      <c r="E5" s="602">
        <v>0.24</v>
      </c>
      <c r="F5" s="602">
        <v>1.2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1.1000000000000001</v>
      </c>
      <c r="D6" s="602">
        <v>1.6</v>
      </c>
      <c r="E6" s="602">
        <v>0.25</v>
      </c>
      <c r="F6" s="602">
        <v>0.9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89.6</v>
      </c>
      <c r="C5" s="602">
        <v>54.2</v>
      </c>
      <c r="D5" s="602">
        <v>1</v>
      </c>
      <c r="E5" s="602">
        <v>10.6</v>
      </c>
      <c r="F5" s="253"/>
      <c r="G5" s="253"/>
      <c r="H5" s="253"/>
    </row>
    <row r="6" spans="1:8" x14ac:dyDescent="0.25">
      <c r="A6" s="360">
        <v>2021</v>
      </c>
      <c r="B6" s="602">
        <v>87.5</v>
      </c>
      <c r="C6" s="602">
        <v>75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96.7</v>
      </c>
      <c r="C7" s="1067">
        <v>85.7</v>
      </c>
      <c r="D7" s="1067">
        <v>1</v>
      </c>
      <c r="E7" s="1067">
        <v>11.1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10.6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11.1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1021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2978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18101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2004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1009</v>
      </c>
      <c r="C5" s="1034">
        <v>476</v>
      </c>
      <c r="D5" s="600">
        <v>533</v>
      </c>
      <c r="G5" s="871" t="s">
        <v>126</v>
      </c>
      <c r="H5" s="637">
        <f>IF(ISBLANK(D7),"",D7)</f>
        <v>538</v>
      </c>
    </row>
    <row r="6" spans="1:17" x14ac:dyDescent="0.25">
      <c r="A6" s="641">
        <v>2021</v>
      </c>
      <c r="B6" s="1034">
        <v>1005</v>
      </c>
      <c r="C6" s="1034">
        <v>475</v>
      </c>
      <c r="D6" s="602">
        <v>530</v>
      </c>
      <c r="G6" s="635" t="s">
        <v>127</v>
      </c>
      <c r="H6" s="623">
        <f>IF(ISBLANK(C7),"",C7)</f>
        <v>483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1021</v>
      </c>
      <c r="C7" s="1034">
        <v>483</v>
      </c>
      <c r="D7" s="617">
        <v>538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483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384</v>
      </c>
      <c r="C6" s="55">
        <v>193</v>
      </c>
      <c r="D6" s="55">
        <v>191</v>
      </c>
      <c r="E6" s="70">
        <v>604</v>
      </c>
      <c r="F6" s="55">
        <v>322</v>
      </c>
      <c r="G6" s="110">
        <v>282</v>
      </c>
      <c r="H6" s="55">
        <v>404</v>
      </c>
      <c r="I6" s="55">
        <v>217</v>
      </c>
      <c r="J6" s="55">
        <v>187</v>
      </c>
      <c r="K6" s="70">
        <v>1290</v>
      </c>
      <c r="L6" s="55">
        <v>673</v>
      </c>
      <c r="M6" s="110">
        <v>617</v>
      </c>
      <c r="N6" s="70">
        <v>1655</v>
      </c>
      <c r="O6" s="55">
        <v>893</v>
      </c>
      <c r="P6" s="110">
        <v>762</v>
      </c>
      <c r="Q6" s="70">
        <v>5881</v>
      </c>
      <c r="R6" s="55">
        <v>3104</v>
      </c>
      <c r="S6" s="110">
        <v>2777</v>
      </c>
      <c r="T6" s="70">
        <v>9439</v>
      </c>
      <c r="U6" s="55">
        <v>4738</v>
      </c>
      <c r="V6" s="160">
        <v>4701</v>
      </c>
    </row>
    <row r="7" spans="1:22" x14ac:dyDescent="0.25">
      <c r="A7" s="286">
        <v>2021</v>
      </c>
      <c r="B7" s="167">
        <v>368</v>
      </c>
      <c r="C7" s="94">
        <v>190</v>
      </c>
      <c r="D7" s="94">
        <v>178</v>
      </c>
      <c r="E7" s="167">
        <v>575</v>
      </c>
      <c r="F7" s="94">
        <v>305</v>
      </c>
      <c r="G7" s="169">
        <v>270</v>
      </c>
      <c r="H7" s="94">
        <v>390</v>
      </c>
      <c r="I7" s="94">
        <v>204</v>
      </c>
      <c r="J7" s="94">
        <v>186</v>
      </c>
      <c r="K7" s="167">
        <v>1219</v>
      </c>
      <c r="L7" s="94">
        <v>636</v>
      </c>
      <c r="M7" s="169">
        <v>583</v>
      </c>
      <c r="N7" s="167">
        <v>1635</v>
      </c>
      <c r="O7" s="94">
        <v>879</v>
      </c>
      <c r="P7" s="169">
        <v>756</v>
      </c>
      <c r="Q7" s="167">
        <v>5778</v>
      </c>
      <c r="R7" s="94">
        <v>3050</v>
      </c>
      <c r="S7" s="169">
        <v>2728</v>
      </c>
      <c r="T7" s="212">
        <v>9168</v>
      </c>
      <c r="U7" s="58">
        <v>4614</v>
      </c>
      <c r="V7" s="160">
        <v>4554</v>
      </c>
    </row>
    <row r="8" spans="1:22" x14ac:dyDescent="0.25">
      <c r="A8" s="219">
        <v>2022</v>
      </c>
      <c r="B8" s="72">
        <v>366</v>
      </c>
      <c r="C8" s="61">
        <v>201</v>
      </c>
      <c r="D8" s="61">
        <v>165</v>
      </c>
      <c r="E8" s="72">
        <v>513</v>
      </c>
      <c r="F8" s="61">
        <v>274</v>
      </c>
      <c r="G8" s="111">
        <v>239</v>
      </c>
      <c r="H8" s="61">
        <v>296</v>
      </c>
      <c r="I8" s="61">
        <v>160</v>
      </c>
      <c r="J8" s="61">
        <v>136</v>
      </c>
      <c r="K8" s="72">
        <v>1096</v>
      </c>
      <c r="L8" s="61">
        <v>588</v>
      </c>
      <c r="M8" s="111">
        <v>508</v>
      </c>
      <c r="N8" s="72">
        <v>1313</v>
      </c>
      <c r="O8" s="61">
        <v>724</v>
      </c>
      <c r="P8" s="111">
        <v>589</v>
      </c>
      <c r="Q8" s="72">
        <v>5282</v>
      </c>
      <c r="R8" s="61">
        <v>2830</v>
      </c>
      <c r="S8" s="111">
        <v>2452</v>
      </c>
      <c r="T8" s="72">
        <v>9034</v>
      </c>
      <c r="U8" s="61">
        <v>4592</v>
      </c>
      <c r="V8" s="111">
        <v>4442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366</v>
      </c>
      <c r="C15" s="172">
        <f>E8</f>
        <v>513</v>
      </c>
      <c r="D15" s="172">
        <f>H8</f>
        <v>296</v>
      </c>
      <c r="E15" s="172">
        <f>K8</f>
        <v>1096</v>
      </c>
      <c r="F15" s="172">
        <f>N8</f>
        <v>1313</v>
      </c>
      <c r="G15" s="172">
        <f>Q8</f>
        <v>5282</v>
      </c>
      <c r="H15" s="334">
        <f>T8</f>
        <v>9034</v>
      </c>
      <c r="M15" s="172">
        <f>K8</f>
        <v>1096</v>
      </c>
      <c r="N15" s="172">
        <f>H15-E15-O15</f>
        <v>5065</v>
      </c>
      <c r="O15" s="172">
        <f>H15-(B15+C15+G15)</f>
        <v>2873</v>
      </c>
      <c r="P15" s="29"/>
      <c r="Q15" s="100">
        <f>M15/H15*100</f>
        <v>12.131945981846357</v>
      </c>
      <c r="R15" s="100">
        <f>N15/H15*100</f>
        <v>56.065972990923171</v>
      </c>
      <c r="S15" s="100">
        <f>O15/H15*100</f>
        <v>31.802081027230461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12.131945981846357</v>
      </c>
      <c r="R18" s="100">
        <f>N15/H15*100</f>
        <v>56.065972990923171</v>
      </c>
      <c r="S18" s="100">
        <f>O15/H15*100</f>
        <v>31.802081027230461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25</v>
      </c>
      <c r="C23" s="361"/>
      <c r="D23" s="361"/>
      <c r="E23" s="167">
        <v>25</v>
      </c>
      <c r="F23" s="361"/>
      <c r="G23" s="362"/>
      <c r="H23" s="167">
        <v>25</v>
      </c>
      <c r="I23" s="94">
        <v>41.67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41.67</v>
      </c>
      <c r="F32" s="700">
        <f>A23</f>
        <v>2020</v>
      </c>
      <c r="G32" s="674">
        <f>IF(ISBLANK(J23),"",J23)</f>
        <v>0</v>
      </c>
      <c r="H32" s="674">
        <f>IF(ISBLANK(I23),"",I23)</f>
        <v>41.67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1</v>
      </c>
      <c r="D4" s="600">
        <v>2</v>
      </c>
      <c r="E4" s="599">
        <v>1</v>
      </c>
      <c r="F4" s="600">
        <v>9.3000000000000007</v>
      </c>
      <c r="G4" s="600">
        <v>1.7</v>
      </c>
    </row>
    <row r="5" spans="1:10" x14ac:dyDescent="0.25">
      <c r="A5" s="286">
        <v>2022</v>
      </c>
      <c r="B5" s="751">
        <v>6</v>
      </c>
      <c r="C5" s="751">
        <v>1</v>
      </c>
      <c r="D5" s="751">
        <v>1</v>
      </c>
      <c r="E5" s="753">
        <v>0</v>
      </c>
      <c r="F5" s="751">
        <v>6.4</v>
      </c>
      <c r="G5" s="751">
        <v>0.9</v>
      </c>
    </row>
    <row r="6" spans="1:10" x14ac:dyDescent="0.25">
      <c r="A6" s="218">
        <v>2023</v>
      </c>
      <c r="B6" s="752">
        <v>6</v>
      </c>
      <c r="C6" s="752">
        <v>1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2</v>
      </c>
      <c r="E11" s="103">
        <f>A4</f>
        <v>2021</v>
      </c>
      <c r="F11" s="80">
        <f>IF(ISBLANK(B4),"",B4)</f>
        <v>9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0.3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44</v>
      </c>
    </row>
    <row r="17" spans="2:3" x14ac:dyDescent="0.25">
      <c r="B17" s="253">
        <v>2022</v>
      </c>
      <c r="C17" s="1100">
        <v>39</v>
      </c>
    </row>
    <row r="18" spans="2:3" x14ac:dyDescent="0.25">
      <c r="B18" s="253">
        <v>2023</v>
      </c>
      <c r="C18" s="1100">
        <v>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44</v>
      </c>
    </row>
    <row r="22" spans="2:3" x14ac:dyDescent="0.25">
      <c r="B22" s="636">
        <f>B17</f>
        <v>2022</v>
      </c>
      <c r="C22" s="636">
        <f t="shared" ref="C22:C23" si="0">IF(ISBLANK(C17),"",C17)</f>
        <v>39</v>
      </c>
    </row>
    <row r="23" spans="2:3" x14ac:dyDescent="0.25">
      <c r="B23" s="636">
        <f>B18</f>
        <v>2023</v>
      </c>
      <c r="C23" s="636">
        <f t="shared" si="0"/>
        <v>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5</v>
      </c>
      <c r="D5" s="55">
        <v>4</v>
      </c>
      <c r="E5" s="269">
        <f>SUM(B5:D5)</f>
        <v>14</v>
      </c>
      <c r="F5" s="71">
        <v>151</v>
      </c>
      <c r="G5" s="70">
        <v>0.4</v>
      </c>
      <c r="H5" s="55">
        <v>0.1</v>
      </c>
      <c r="I5" s="110">
        <v>0.2</v>
      </c>
      <c r="J5" s="71">
        <v>1.7</v>
      </c>
    </row>
    <row r="6" spans="1:10" x14ac:dyDescent="0.25">
      <c r="A6" s="286">
        <v>2022</v>
      </c>
      <c r="B6" s="757">
        <v>2</v>
      </c>
      <c r="C6" s="758">
        <v>6</v>
      </c>
      <c r="D6" s="758">
        <v>6</v>
      </c>
      <c r="E6" s="270">
        <f>SUM(B6:D6)</f>
        <v>14</v>
      </c>
      <c r="F6" s="214">
        <v>144</v>
      </c>
      <c r="G6" s="457">
        <v>0.2</v>
      </c>
      <c r="H6" s="458">
        <v>0.1</v>
      </c>
      <c r="I6" s="763">
        <v>0.2</v>
      </c>
      <c r="J6" s="214">
        <v>1.6</v>
      </c>
    </row>
    <row r="7" spans="1:10" x14ac:dyDescent="0.25">
      <c r="A7" s="218">
        <v>2023</v>
      </c>
      <c r="B7" s="167">
        <v>3</v>
      </c>
      <c r="C7" s="94">
        <v>8</v>
      </c>
      <c r="D7" s="94">
        <v>5</v>
      </c>
      <c r="E7" s="447">
        <f>SUM(B7:D7)</f>
        <v>16</v>
      </c>
      <c r="F7" s="168">
        <v>114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144</v>
      </c>
      <c r="C14" s="28"/>
      <c r="D14" s="28"/>
      <c r="F14" s="625" t="s">
        <v>1526</v>
      </c>
      <c r="G14" s="621">
        <f>IF(ISBLANK(B7),"",B7)</f>
        <v>3</v>
      </c>
      <c r="I14" s="625" t="s">
        <v>1529</v>
      </c>
      <c r="J14" s="621">
        <f>IF(ISBLANK(B7),"",B7)</f>
        <v>3</v>
      </c>
    </row>
    <row r="15" spans="1:10" x14ac:dyDescent="0.25">
      <c r="A15" s="624">
        <f t="shared" ref="A15" si="1">A7</f>
        <v>2023</v>
      </c>
      <c r="B15" s="623">
        <f t="shared" si="0"/>
        <v>114</v>
      </c>
      <c r="C15" s="28"/>
      <c r="D15" s="28"/>
      <c r="F15" s="626" t="s">
        <v>1527</v>
      </c>
      <c r="G15" s="622">
        <f>IF(ISBLANK(C7),"",C7)</f>
        <v>8</v>
      </c>
      <c r="I15" s="626" t="s">
        <v>1538</v>
      </c>
      <c r="J15" s="622">
        <f>IF(ISBLANK(C7),"",C7)</f>
        <v>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</v>
      </c>
      <c r="I16" s="627" t="s">
        <v>1539</v>
      </c>
      <c r="J16" s="623">
        <f>IF(ISBLANK(D7),"",D7)</f>
        <v>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</v>
      </c>
      <c r="C6" s="759"/>
      <c r="D6" s="759"/>
      <c r="E6" s="457">
        <v>11.4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</v>
      </c>
      <c r="C7" s="759"/>
      <c r="D7" s="759"/>
      <c r="E7" s="457">
        <v>12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</v>
      </c>
      <c r="C8" s="760"/>
      <c r="D8" s="760"/>
      <c r="E8" s="601">
        <v>8.9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</v>
      </c>
      <c r="C16" s="755"/>
      <c r="I16" s="700">
        <f>A6</f>
        <v>2020</v>
      </c>
      <c r="J16" s="674">
        <f>IF(ISBLANK(E6),"",E6)</f>
        <v>11.4</v>
      </c>
      <c r="K16" s="756"/>
    </row>
    <row r="17" spans="1:10" x14ac:dyDescent="0.25">
      <c r="A17" s="701">
        <f>A7</f>
        <v>2021</v>
      </c>
      <c r="B17" s="853">
        <f>IF(ISBLANK(B7),"",B7)</f>
        <v>11</v>
      </c>
      <c r="C17" s="755"/>
      <c r="I17" s="701">
        <f>A7</f>
        <v>2021</v>
      </c>
      <c r="J17" s="853">
        <f>IF(ISBLANK(E7),"",E7)</f>
        <v>12</v>
      </c>
    </row>
    <row r="18" spans="1:10" x14ac:dyDescent="0.25">
      <c r="A18" s="702">
        <f>A8</f>
        <v>2022</v>
      </c>
      <c r="B18" s="676">
        <f>IF(ISBLANK(B8),"",B8)</f>
        <v>7</v>
      </c>
      <c r="C18" s="755"/>
      <c r="I18" s="702">
        <f>A8</f>
        <v>2022</v>
      </c>
      <c r="J18" s="676">
        <f>IF(ISBLANK(E8),"",E8)</f>
        <v>8.9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7.2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5.5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49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77</v>
      </c>
      <c r="C6" s="602">
        <v>47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3100</v>
      </c>
      <c r="D5" s="643">
        <v>336</v>
      </c>
      <c r="E5" s="869">
        <v>10.7</v>
      </c>
      <c r="F5" s="1039">
        <v>10</v>
      </c>
      <c r="G5" s="1039">
        <v>11.3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3012</v>
      </c>
      <c r="D6" s="657">
        <v>335</v>
      </c>
      <c r="E6" s="657">
        <v>11</v>
      </c>
      <c r="F6" s="657">
        <v>10.3</v>
      </c>
      <c r="G6" s="657">
        <v>11.6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2978</v>
      </c>
      <c r="D7" s="617">
        <v>340</v>
      </c>
      <c r="E7" s="617">
        <v>11.3</v>
      </c>
      <c r="F7" s="617">
        <v>10.5</v>
      </c>
      <c r="G7" s="617">
        <v>12.1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3.7</v>
      </c>
      <c r="C4" s="655">
        <v>16</v>
      </c>
      <c r="D4" s="655">
        <v>1.4</v>
      </c>
      <c r="E4" s="655">
        <v>26</v>
      </c>
      <c r="F4" s="655">
        <v>0.3</v>
      </c>
      <c r="G4" s="655">
        <v>11</v>
      </c>
      <c r="H4" s="655">
        <v>2</v>
      </c>
      <c r="I4" s="655">
        <v>3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3.6</v>
      </c>
      <c r="C5" s="602">
        <v>18</v>
      </c>
      <c r="D5" s="602">
        <v>1.7</v>
      </c>
      <c r="E5" s="602">
        <v>28</v>
      </c>
      <c r="F5" s="602">
        <v>0.3</v>
      </c>
      <c r="G5" s="602">
        <v>7</v>
      </c>
      <c r="H5" s="602">
        <v>1</v>
      </c>
      <c r="I5" s="602">
        <v>7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13</v>
      </c>
      <c r="D6" s="617"/>
      <c r="E6" s="617">
        <v>30</v>
      </c>
      <c r="F6" s="617"/>
      <c r="G6" s="617">
        <v>7</v>
      </c>
      <c r="H6" s="617">
        <v>1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40</v>
      </c>
      <c r="C4" s="1006">
        <v>24</v>
      </c>
      <c r="D4" s="1006">
        <v>16</v>
      </c>
      <c r="E4" s="1005">
        <v>289</v>
      </c>
      <c r="F4" s="1006">
        <v>157</v>
      </c>
      <c r="G4" s="1006">
        <v>132</v>
      </c>
      <c r="H4" s="1007">
        <v>4.2</v>
      </c>
      <c r="I4" s="1007">
        <v>30.6</v>
      </c>
      <c r="J4" s="1007">
        <v>-26.4</v>
      </c>
      <c r="K4" s="70">
        <v>137</v>
      </c>
      <c r="L4" s="55">
        <v>50</v>
      </c>
      <c r="M4" s="110">
        <v>87</v>
      </c>
      <c r="N4" s="55">
        <v>163</v>
      </c>
      <c r="O4" s="55">
        <v>50</v>
      </c>
      <c r="P4" s="110">
        <v>113</v>
      </c>
    </row>
    <row r="5" spans="1:17" x14ac:dyDescent="0.25">
      <c r="A5" s="286">
        <v>2021</v>
      </c>
      <c r="B5" s="1008">
        <v>38</v>
      </c>
      <c r="C5" s="1009">
        <v>20</v>
      </c>
      <c r="D5" s="1009">
        <v>18</v>
      </c>
      <c r="E5" s="1008">
        <v>290</v>
      </c>
      <c r="F5" s="1009">
        <v>133</v>
      </c>
      <c r="G5" s="1009">
        <v>157</v>
      </c>
      <c r="H5" s="1010">
        <v>4.0999999999999996</v>
      </c>
      <c r="I5" s="1010">
        <v>31.6</v>
      </c>
      <c r="J5" s="1010">
        <v>-27.5</v>
      </c>
      <c r="K5" s="212">
        <v>192</v>
      </c>
      <c r="L5" s="58">
        <v>77</v>
      </c>
      <c r="M5" s="160">
        <v>115</v>
      </c>
      <c r="N5" s="58">
        <v>205</v>
      </c>
      <c r="O5" s="58">
        <v>77</v>
      </c>
      <c r="P5" s="160">
        <v>128</v>
      </c>
    </row>
    <row r="6" spans="1:17" x14ac:dyDescent="0.25">
      <c r="A6" s="219">
        <v>2022</v>
      </c>
      <c r="B6" s="1011">
        <v>43</v>
      </c>
      <c r="C6" s="1012">
        <v>20</v>
      </c>
      <c r="D6" s="1012">
        <v>23</v>
      </c>
      <c r="E6" s="1011">
        <v>217</v>
      </c>
      <c r="F6" s="1012">
        <v>109</v>
      </c>
      <c r="G6" s="1012">
        <v>108</v>
      </c>
      <c r="H6" s="1013">
        <v>4.8</v>
      </c>
      <c r="I6" s="1013">
        <v>24</v>
      </c>
      <c r="J6" s="1013">
        <v>-19.3</v>
      </c>
      <c r="K6" s="1014">
        <v>153</v>
      </c>
      <c r="L6" s="1015">
        <v>49</v>
      </c>
      <c r="M6" s="1016">
        <v>104</v>
      </c>
      <c r="N6" s="1015">
        <v>181</v>
      </c>
      <c r="O6" s="1015">
        <v>63</v>
      </c>
      <c r="P6" s="1016">
        <v>118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</v>
      </c>
      <c r="C13" s="319">
        <f>IF(ISBLANK(C4),"",C4)</f>
        <v>24</v>
      </c>
      <c r="D13" s="364"/>
      <c r="E13" s="322">
        <f>A4</f>
        <v>2020</v>
      </c>
      <c r="F13" s="319">
        <f>IF(ISBLANK(G4),"",G4)</f>
        <v>132</v>
      </c>
      <c r="G13" s="319">
        <f>IF(ISBLANK(F4),"",F4)</f>
        <v>157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18</v>
      </c>
      <c r="C14" s="320">
        <f t="shared" ref="C14:C15" si="2">IF(ISBLANK(C5),"",C5)</f>
        <v>20</v>
      </c>
      <c r="D14" s="364"/>
      <c r="E14" s="323">
        <f t="shared" ref="E14:E15" si="3">A5</f>
        <v>2021</v>
      </c>
      <c r="F14" s="320">
        <f t="shared" ref="F14:F15" si="4">IF(ISBLANK(G5),"",G5)</f>
        <v>157</v>
      </c>
      <c r="G14" s="320">
        <f t="shared" ref="G14:G15" si="5">IF(ISBLANK(F5),"",F5)</f>
        <v>133</v>
      </c>
      <c r="H14" s="389"/>
      <c r="I14" s="389"/>
      <c r="J14" s="48"/>
      <c r="K14" s="325" t="s">
        <v>536</v>
      </c>
      <c r="L14" s="328">
        <f>IF(ISBLANK(K4),"",K4)</f>
        <v>137</v>
      </c>
      <c r="M14" s="328">
        <f>IF(ISBLANK(K5),"",K5)</f>
        <v>192</v>
      </c>
      <c r="N14" s="328">
        <f>IF(ISBLANK(K6),"",K6)</f>
        <v>153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23</v>
      </c>
      <c r="C15" s="321">
        <f t="shared" si="2"/>
        <v>20</v>
      </c>
      <c r="E15" s="324">
        <f t="shared" si="3"/>
        <v>2022</v>
      </c>
      <c r="F15" s="321">
        <f t="shared" si="4"/>
        <v>108</v>
      </c>
      <c r="G15" s="321">
        <f t="shared" si="5"/>
        <v>109</v>
      </c>
      <c r="H15" s="211"/>
      <c r="I15" s="211"/>
      <c r="J15" s="28"/>
      <c r="K15" s="326" t="s">
        <v>535</v>
      </c>
      <c r="L15" s="329">
        <f>IF(ISBLANK(N4),"",N4)</f>
        <v>163</v>
      </c>
      <c r="M15" s="329">
        <f>IF(ISBLANK(N5),"",N5)</f>
        <v>205</v>
      </c>
      <c r="N15" s="329">
        <f>IF(ISBLANK(N6),"",N6)</f>
        <v>181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137</v>
      </c>
      <c r="M19" s="328">
        <f>IF(ISBLANK(K5),"",K5)</f>
        <v>192</v>
      </c>
      <c r="N19" s="328">
        <f>IF(ISBLANK(K6),"",K6)</f>
        <v>153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163</v>
      </c>
      <c r="M20" s="329">
        <f>IF(ISBLANK(N5),"",N5)</f>
        <v>205</v>
      </c>
      <c r="N20" s="329">
        <f>IF(ISBLANK(N6),"",N6)</f>
        <v>181</v>
      </c>
      <c r="O20" s="364"/>
    </row>
    <row r="21" spans="1:15" x14ac:dyDescent="0.25">
      <c r="A21" s="322">
        <f>A4</f>
        <v>2020</v>
      </c>
      <c r="B21" s="319">
        <f>IF(ISBLANK(D4),"",D4)</f>
        <v>16</v>
      </c>
      <c r="C21" s="319">
        <f>IF(ISBLANK(C4),"",C4)</f>
        <v>24</v>
      </c>
      <c r="E21" s="322">
        <f>A4</f>
        <v>2020</v>
      </c>
      <c r="F21" s="319">
        <f>IF(ISBLANK(G4),"",G4)</f>
        <v>132</v>
      </c>
      <c r="G21" s="319">
        <f>IF(ISBLANK(F4),"",F4)</f>
        <v>157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18</v>
      </c>
      <c r="C22" s="320">
        <f t="shared" ref="C22:C23" si="8">IF(ISBLANK(C5),"",C5)</f>
        <v>20</v>
      </c>
      <c r="E22" s="323">
        <f t="shared" ref="E22:E23" si="9">A5</f>
        <v>2021</v>
      </c>
      <c r="F22" s="320">
        <f t="shared" ref="F22:F23" si="10">IF(ISBLANK(G5),"",G5)</f>
        <v>157</v>
      </c>
      <c r="G22" s="320">
        <f t="shared" ref="G22:G23" si="11">IF(ISBLANK(F5),"",F5)</f>
        <v>133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23</v>
      </c>
      <c r="C23" s="321">
        <f t="shared" si="8"/>
        <v>20</v>
      </c>
      <c r="E23" s="324">
        <f t="shared" si="9"/>
        <v>2022</v>
      </c>
      <c r="F23" s="321">
        <f t="shared" si="10"/>
        <v>108</v>
      </c>
      <c r="G23" s="321">
        <f t="shared" si="11"/>
        <v>109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3</v>
      </c>
      <c r="F5" s="616"/>
      <c r="G5" s="945"/>
      <c r="H5" s="599">
        <v>38</v>
      </c>
      <c r="I5" s="616">
        <v>9</v>
      </c>
      <c r="J5" s="616">
        <v>29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10</v>
      </c>
      <c r="F6" s="1028"/>
      <c r="G6" s="980"/>
      <c r="H6" s="1034">
        <v>50</v>
      </c>
      <c r="I6" s="1028">
        <v>16</v>
      </c>
      <c r="J6" s="1028">
        <v>34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3</v>
      </c>
      <c r="F7" s="1028"/>
      <c r="G7" s="980"/>
      <c r="H7" s="1034">
        <v>41</v>
      </c>
      <c r="I7" s="1028">
        <v>11</v>
      </c>
      <c r="J7" s="1028">
        <v>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30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51.6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50.1</v>
      </c>
      <c r="C10" s="614">
        <v>34.5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47.9</v>
      </c>
      <c r="C14" s="73">
        <v>37.9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155.26300000000001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633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1784.58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155.26300000000001</v>
      </c>
      <c r="C5" s="611">
        <v>130.863</v>
      </c>
      <c r="D5" s="751">
        <v>2861</v>
      </c>
      <c r="E5" s="751">
        <v>30</v>
      </c>
      <c r="G5" s="358">
        <v>2014</v>
      </c>
      <c r="H5" s="70">
        <v>1672.58</v>
      </c>
      <c r="I5" s="55">
        <v>1480</v>
      </c>
      <c r="J5" s="55">
        <v>192.58</v>
      </c>
      <c r="K5" s="71">
        <v>6</v>
      </c>
    </row>
    <row r="6" spans="1:12" x14ac:dyDescent="0.25">
      <c r="A6" s="286">
        <v>2021</v>
      </c>
      <c r="B6" s="601">
        <v>155.26300000000001</v>
      </c>
      <c r="C6" s="612">
        <v>131.46299999999999</v>
      </c>
      <c r="D6" s="959">
        <v>2711</v>
      </c>
      <c r="E6" s="959">
        <v>30</v>
      </c>
      <c r="G6" s="480">
        <v>2017</v>
      </c>
      <c r="H6" s="212">
        <v>1672.58</v>
      </c>
      <c r="I6" s="58">
        <v>1480</v>
      </c>
      <c r="J6" s="58">
        <v>192.58</v>
      </c>
      <c r="K6" s="214">
        <v>6</v>
      </c>
    </row>
    <row r="7" spans="1:12" x14ac:dyDescent="0.25">
      <c r="A7" s="218">
        <v>2022</v>
      </c>
      <c r="B7" s="601">
        <v>155.26300000000001</v>
      </c>
      <c r="C7" s="612">
        <v>131.46299999999999</v>
      </c>
      <c r="D7" s="959">
        <v>2615</v>
      </c>
      <c r="E7" s="959">
        <v>29</v>
      </c>
      <c r="G7" s="482">
        <v>2020</v>
      </c>
      <c r="H7" s="72">
        <v>1784.58</v>
      </c>
      <c r="I7" s="61">
        <v>1592</v>
      </c>
      <c r="J7" s="61">
        <v>192.58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131.46299999999999</v>
      </c>
      <c r="D14" s="631">
        <f>A5</f>
        <v>2020</v>
      </c>
      <c r="E14" s="625">
        <f>IF(ISBLANK(D5),"",D5)</f>
        <v>2861</v>
      </c>
      <c r="F14" s="211"/>
      <c r="G14" s="634" t="s">
        <v>925</v>
      </c>
      <c r="H14" s="621">
        <f>IF(ISBLANK(J7),"",J7)</f>
        <v>192.58</v>
      </c>
      <c r="I14" s="211"/>
      <c r="J14" s="211"/>
    </row>
    <row r="15" spans="1:12" x14ac:dyDescent="0.25">
      <c r="A15" s="870" t="s">
        <v>16</v>
      </c>
      <c r="B15" s="630">
        <f>IF(ISBLANK(B7),"",B7)</f>
        <v>155.26300000000001</v>
      </c>
      <c r="D15" s="632">
        <f t="shared" ref="D15:D16" si="0">A6</f>
        <v>2021</v>
      </c>
      <c r="E15" s="626">
        <f>IF(ISBLANK(D6),"",D6)</f>
        <v>2711</v>
      </c>
      <c r="F15" s="211"/>
      <c r="G15" s="635" t="s">
        <v>926</v>
      </c>
      <c r="H15" s="623">
        <f>IF(ISBLANK(I7),"",I7)</f>
        <v>1592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2615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131.46299999999999</v>
      </c>
      <c r="F19" s="253"/>
      <c r="G19" s="634" t="s">
        <v>529</v>
      </c>
      <c r="H19" s="621">
        <f>IF(ISBLANK(J7),"",J7)</f>
        <v>192.58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155.26300000000001</v>
      </c>
      <c r="F20" s="253"/>
      <c r="G20" s="635" t="s">
        <v>528</v>
      </c>
      <c r="H20" s="623">
        <f>IF(ISBLANK(I7),"",I7)</f>
        <v>1592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592</v>
      </c>
      <c r="D5" s="1093">
        <v>63</v>
      </c>
      <c r="E5" s="1092"/>
      <c r="F5" s="1093"/>
    </row>
    <row r="6" spans="1:9" x14ac:dyDescent="0.25">
      <c r="A6" s="218">
        <v>2021</v>
      </c>
      <c r="B6" s="1092">
        <v>0.7</v>
      </c>
      <c r="C6" s="1092">
        <v>600</v>
      </c>
      <c r="D6" s="1093">
        <v>63</v>
      </c>
      <c r="E6" s="1092"/>
      <c r="F6" s="1093"/>
    </row>
    <row r="7" spans="1:9" x14ac:dyDescent="0.25">
      <c r="A7" s="219">
        <v>2022</v>
      </c>
      <c r="B7" s="73">
        <v>1.2</v>
      </c>
      <c r="C7" s="73">
        <v>633</v>
      </c>
      <c r="D7" s="73">
        <v>65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125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757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8.8000000000000007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1100</v>
      </c>
      <c r="C6" s="458">
        <v>1100</v>
      </c>
      <c r="D6" s="458">
        <v>0</v>
      </c>
      <c r="E6" s="457">
        <v>1100</v>
      </c>
      <c r="F6" s="458">
        <v>1100</v>
      </c>
      <c r="G6" s="458">
        <v>0</v>
      </c>
      <c r="H6" s="457">
        <v>1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146</v>
      </c>
      <c r="C7" s="612">
        <v>125</v>
      </c>
      <c r="D7" s="612">
        <v>21</v>
      </c>
      <c r="E7" s="601">
        <v>757</v>
      </c>
      <c r="F7" s="612">
        <v>573</v>
      </c>
      <c r="G7" s="612">
        <v>184</v>
      </c>
      <c r="H7" s="947">
        <v>4.5999999999999996</v>
      </c>
      <c r="I7" s="948">
        <v>8.8000000000000007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1100</v>
      </c>
      <c r="C15" s="879">
        <f t="shared" si="3"/>
        <v>1100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1100</v>
      </c>
      <c r="H15" s="853">
        <f t="shared" si="1"/>
        <v>1100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1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146</v>
      </c>
      <c r="C16" s="888">
        <f t="shared" si="3"/>
        <v>125</v>
      </c>
      <c r="D16" s="889">
        <f t="shared" si="3"/>
        <v>21</v>
      </c>
      <c r="F16" s="891">
        <f t="shared" si="4"/>
        <v>2022</v>
      </c>
      <c r="G16" s="676">
        <f t="shared" si="5"/>
        <v>757</v>
      </c>
      <c r="H16" s="676">
        <f t="shared" si="1"/>
        <v>573</v>
      </c>
      <c r="I16" s="671">
        <f t="shared" si="1"/>
        <v>184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8.8000000000000007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1100</v>
      </c>
      <c r="C23" s="853">
        <f t="shared" si="11"/>
        <v>1100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1100</v>
      </c>
      <c r="H23" s="853">
        <f t="shared" si="9"/>
        <v>1100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1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146</v>
      </c>
      <c r="C24" s="676">
        <f t="shared" si="11"/>
        <v>125</v>
      </c>
      <c r="D24" s="671">
        <f t="shared" si="11"/>
        <v>21</v>
      </c>
      <c r="F24" s="891">
        <f t="shared" si="12"/>
        <v>2022</v>
      </c>
      <c r="G24" s="676">
        <f t="shared" si="13"/>
        <v>757</v>
      </c>
      <c r="H24" s="676">
        <f t="shared" si="9"/>
        <v>573</v>
      </c>
      <c r="I24" s="671">
        <f t="shared" si="9"/>
        <v>184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8.8000000000000007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31</v>
      </c>
      <c r="C3" s="71">
        <v>5</v>
      </c>
      <c r="D3" s="71">
        <v>9.5</v>
      </c>
      <c r="F3" s="105" t="s">
        <v>537</v>
      </c>
      <c r="G3" s="97">
        <f>IF(ISBLANK(B3),"",B3)</f>
        <v>31</v>
      </c>
      <c r="H3" s="97">
        <f>IF(ISBLANK(B4),"",B4)</f>
        <v>48</v>
      </c>
      <c r="I3" s="97">
        <f>IF(ISBLANK(B5),"",B5)</f>
        <v>45</v>
      </c>
      <c r="J3" s="365"/>
    </row>
    <row r="4" spans="1:12" x14ac:dyDescent="0.25">
      <c r="A4" s="286">
        <v>2021</v>
      </c>
      <c r="B4" s="214">
        <v>48</v>
      </c>
      <c r="C4" s="214">
        <v>1</v>
      </c>
      <c r="D4" s="214">
        <v>16.5</v>
      </c>
      <c r="F4" s="130" t="s">
        <v>538</v>
      </c>
      <c r="G4" s="98">
        <f>IF(ISBLANK(C3),"",C3)</f>
        <v>5</v>
      </c>
      <c r="H4" s="98">
        <f>IF(ISBLANK(C4),"",C4)</f>
        <v>1</v>
      </c>
      <c r="I4" s="98">
        <f>IF(ISBLANK(C5),"",C5)</f>
        <v>3</v>
      </c>
      <c r="J4" s="365"/>
    </row>
    <row r="5" spans="1:12" x14ac:dyDescent="0.25">
      <c r="A5" s="218">
        <v>2022</v>
      </c>
      <c r="B5" s="168">
        <v>45</v>
      </c>
      <c r="C5" s="168">
        <v>3</v>
      </c>
      <c r="D5" s="168">
        <v>8.8000000000000007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31</v>
      </c>
      <c r="H8" s="97">
        <f>IF(ISBLANK(B4),"",B4)</f>
        <v>48</v>
      </c>
      <c r="I8" s="97">
        <f>IF(ISBLANK(B5),"",B5)</f>
        <v>45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</v>
      </c>
      <c r="I9" s="98">
        <f>IF(ISBLANK(C5),"",C5)</f>
        <v>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9.5</v>
      </c>
      <c r="H13" s="132">
        <f>IF(ISBLANK(D4),"",D4)</f>
        <v>16.5</v>
      </c>
      <c r="I13" s="132">
        <f>IF(ISBLANK(D5),"",D5)</f>
        <v>8.8000000000000007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115</v>
      </c>
      <c r="C4" s="110">
        <v>137</v>
      </c>
      <c r="E4" s="29" t="s">
        <v>540</v>
      </c>
      <c r="F4" s="163">
        <f>B4/($B$22+$C$22)*100</f>
        <v>1.2729687845915432</v>
      </c>
      <c r="G4" s="163">
        <f>C4/($B$22+$C$22)*100</f>
        <v>1.5164932477307946</v>
      </c>
      <c r="J4" s="29" t="s">
        <v>540</v>
      </c>
      <c r="K4" s="163">
        <f>G4</f>
        <v>1.5164932477307946</v>
      </c>
    </row>
    <row r="5" spans="1:11" x14ac:dyDescent="0.25">
      <c r="A5" s="202" t="s">
        <v>541</v>
      </c>
      <c r="B5" s="212">
        <v>145</v>
      </c>
      <c r="C5" s="160">
        <v>160</v>
      </c>
      <c r="E5" s="29" t="s">
        <v>541</v>
      </c>
      <c r="F5" s="163">
        <f t="shared" ref="F5:G21" si="0">B5/($B$22+$C$22)*100</f>
        <v>1.6050475979632499</v>
      </c>
      <c r="G5" s="163">
        <f t="shared" si="0"/>
        <v>1.7710870046491034</v>
      </c>
      <c r="J5" s="29" t="s">
        <v>541</v>
      </c>
      <c r="K5" s="163">
        <f t="shared" ref="K5:K21" si="1">G5</f>
        <v>1.7710870046491034</v>
      </c>
    </row>
    <row r="6" spans="1:11" x14ac:dyDescent="0.25">
      <c r="A6" s="202" t="s">
        <v>542</v>
      </c>
      <c r="B6" s="212">
        <v>144</v>
      </c>
      <c r="C6" s="160">
        <v>178</v>
      </c>
      <c r="E6" s="29" t="s">
        <v>542</v>
      </c>
      <c r="F6" s="163">
        <f t="shared" si="0"/>
        <v>1.5939783041841933</v>
      </c>
      <c r="G6" s="163">
        <f t="shared" si="0"/>
        <v>1.9703342926721275</v>
      </c>
      <c r="J6" s="29" t="s">
        <v>542</v>
      </c>
      <c r="K6" s="163">
        <f t="shared" si="1"/>
        <v>1.9703342926721275</v>
      </c>
    </row>
    <row r="7" spans="1:11" x14ac:dyDescent="0.25">
      <c r="A7" s="202" t="s">
        <v>543</v>
      </c>
      <c r="B7" s="212">
        <v>175</v>
      </c>
      <c r="C7" s="160">
        <v>215</v>
      </c>
      <c r="E7" s="29" t="s">
        <v>543</v>
      </c>
      <c r="F7" s="163">
        <f t="shared" si="0"/>
        <v>1.9371264113349569</v>
      </c>
      <c r="G7" s="163">
        <f t="shared" si="0"/>
        <v>2.3798981624972328</v>
      </c>
      <c r="J7" s="29" t="s">
        <v>543</v>
      </c>
      <c r="K7" s="163">
        <f t="shared" si="1"/>
        <v>2.3798981624972328</v>
      </c>
    </row>
    <row r="8" spans="1:11" x14ac:dyDescent="0.25">
      <c r="A8" s="202" t="s">
        <v>544</v>
      </c>
      <c r="B8" s="212">
        <v>202</v>
      </c>
      <c r="C8" s="160">
        <v>235</v>
      </c>
      <c r="E8" s="29" t="s">
        <v>544</v>
      </c>
      <c r="F8" s="163">
        <f t="shared" si="0"/>
        <v>2.2359973433694931</v>
      </c>
      <c r="G8" s="163">
        <f t="shared" si="0"/>
        <v>2.6012840380783704</v>
      </c>
      <c r="J8" s="29" t="s">
        <v>544</v>
      </c>
      <c r="K8" s="163">
        <f t="shared" si="1"/>
        <v>2.6012840380783704</v>
      </c>
    </row>
    <row r="9" spans="1:11" x14ac:dyDescent="0.25">
      <c r="A9" s="202" t="s">
        <v>545</v>
      </c>
      <c r="B9" s="212">
        <v>212</v>
      </c>
      <c r="C9" s="160">
        <v>274</v>
      </c>
      <c r="E9" s="29" t="s">
        <v>545</v>
      </c>
      <c r="F9" s="163">
        <f t="shared" si="0"/>
        <v>2.3466902811600621</v>
      </c>
      <c r="G9" s="163">
        <f t="shared" si="0"/>
        <v>3.0329864954615893</v>
      </c>
      <c r="J9" s="29" t="s">
        <v>545</v>
      </c>
      <c r="K9" s="163">
        <f t="shared" si="1"/>
        <v>3.0329864954615893</v>
      </c>
    </row>
    <row r="10" spans="1:11" x14ac:dyDescent="0.25">
      <c r="A10" s="202" t="s">
        <v>546</v>
      </c>
      <c r="B10" s="212">
        <v>208</v>
      </c>
      <c r="C10" s="160">
        <v>247</v>
      </c>
      <c r="E10" s="29" t="s">
        <v>546</v>
      </c>
      <c r="F10" s="163">
        <f t="shared" si="0"/>
        <v>2.3024131060438346</v>
      </c>
      <c r="G10" s="163">
        <f t="shared" si="0"/>
        <v>2.7341155634270535</v>
      </c>
      <c r="J10" s="29" t="s">
        <v>546</v>
      </c>
      <c r="K10" s="163">
        <f t="shared" si="1"/>
        <v>2.7341155634270535</v>
      </c>
    </row>
    <row r="11" spans="1:11" x14ac:dyDescent="0.25">
      <c r="A11" s="202" t="s">
        <v>547</v>
      </c>
      <c r="B11" s="212">
        <v>198</v>
      </c>
      <c r="C11" s="160">
        <v>263</v>
      </c>
      <c r="E11" s="29" t="s">
        <v>547</v>
      </c>
      <c r="F11" s="163">
        <f t="shared" si="0"/>
        <v>2.1917201682532657</v>
      </c>
      <c r="G11" s="163">
        <f t="shared" si="0"/>
        <v>2.9112242638919636</v>
      </c>
      <c r="J11" s="29" t="s">
        <v>547</v>
      </c>
      <c r="K11" s="163">
        <f t="shared" si="1"/>
        <v>2.9112242638919636</v>
      </c>
    </row>
    <row r="12" spans="1:11" x14ac:dyDescent="0.25">
      <c r="A12" s="202" t="s">
        <v>548</v>
      </c>
      <c r="B12" s="212">
        <v>232</v>
      </c>
      <c r="C12" s="160">
        <v>280</v>
      </c>
      <c r="E12" s="29" t="s">
        <v>548</v>
      </c>
      <c r="F12" s="163">
        <f t="shared" si="0"/>
        <v>2.5680761567412</v>
      </c>
      <c r="G12" s="163">
        <f t="shared" si="0"/>
        <v>3.0994022581359313</v>
      </c>
      <c r="J12" s="29" t="s">
        <v>548</v>
      </c>
      <c r="K12" s="163">
        <f t="shared" si="1"/>
        <v>3.0994022581359313</v>
      </c>
    </row>
    <row r="13" spans="1:11" x14ac:dyDescent="0.25">
      <c r="A13" s="202" t="s">
        <v>549</v>
      </c>
      <c r="B13" s="212">
        <v>279</v>
      </c>
      <c r="C13" s="160">
        <v>337</v>
      </c>
      <c r="E13" s="29" t="s">
        <v>549</v>
      </c>
      <c r="F13" s="163">
        <f t="shared" si="0"/>
        <v>3.0883329643568742</v>
      </c>
      <c r="G13" s="163">
        <f t="shared" si="0"/>
        <v>3.730352003542174</v>
      </c>
      <c r="J13" s="29" t="s">
        <v>549</v>
      </c>
      <c r="K13" s="163">
        <f t="shared" si="1"/>
        <v>3.730352003542174</v>
      </c>
    </row>
    <row r="14" spans="1:11" x14ac:dyDescent="0.25">
      <c r="A14" s="202" t="s">
        <v>550</v>
      </c>
      <c r="B14" s="212">
        <v>282</v>
      </c>
      <c r="C14" s="160">
        <v>327</v>
      </c>
      <c r="E14" s="29" t="s">
        <v>550</v>
      </c>
      <c r="F14" s="163">
        <f t="shared" si="0"/>
        <v>3.1215408456940446</v>
      </c>
      <c r="G14" s="163">
        <f t="shared" si="0"/>
        <v>3.619659065751605</v>
      </c>
      <c r="J14" s="29" t="s">
        <v>550</v>
      </c>
      <c r="K14" s="163">
        <f t="shared" si="1"/>
        <v>3.619659065751605</v>
      </c>
    </row>
    <row r="15" spans="1:11" x14ac:dyDescent="0.25">
      <c r="A15" s="202" t="s">
        <v>551</v>
      </c>
      <c r="B15" s="212">
        <v>301</v>
      </c>
      <c r="C15" s="160">
        <v>301</v>
      </c>
      <c r="E15" s="29" t="s">
        <v>551</v>
      </c>
      <c r="F15" s="163">
        <f t="shared" si="0"/>
        <v>3.3318574274961259</v>
      </c>
      <c r="G15" s="163">
        <f t="shared" si="0"/>
        <v>3.3318574274961259</v>
      </c>
      <c r="J15" s="29" t="s">
        <v>551</v>
      </c>
      <c r="K15" s="163">
        <f t="shared" si="1"/>
        <v>3.3318574274961259</v>
      </c>
    </row>
    <row r="16" spans="1:11" x14ac:dyDescent="0.25">
      <c r="A16" s="202" t="s">
        <v>552</v>
      </c>
      <c r="B16" s="212">
        <v>363</v>
      </c>
      <c r="C16" s="160">
        <v>351</v>
      </c>
      <c r="E16" s="29" t="s">
        <v>552</v>
      </c>
      <c r="F16" s="163">
        <f t="shared" si="0"/>
        <v>4.0181536417976531</v>
      </c>
      <c r="G16" s="163">
        <f t="shared" si="0"/>
        <v>3.8853221164489709</v>
      </c>
      <c r="J16" s="29" t="s">
        <v>552</v>
      </c>
      <c r="K16" s="163">
        <f t="shared" si="1"/>
        <v>3.8853221164489709</v>
      </c>
    </row>
    <row r="17" spans="1:11" x14ac:dyDescent="0.25">
      <c r="A17" s="202" t="s">
        <v>553</v>
      </c>
      <c r="B17" s="212">
        <v>485</v>
      </c>
      <c r="C17" s="160">
        <v>480</v>
      </c>
      <c r="E17" s="29" t="s">
        <v>553</v>
      </c>
      <c r="F17" s="163">
        <f t="shared" si="0"/>
        <v>5.3686074828425943</v>
      </c>
      <c r="G17" s="163">
        <f t="shared" si="0"/>
        <v>5.3132610139473107</v>
      </c>
      <c r="J17" s="29" t="s">
        <v>553</v>
      </c>
      <c r="K17" s="163">
        <f t="shared" si="1"/>
        <v>5.3132610139473107</v>
      </c>
    </row>
    <row r="18" spans="1:11" x14ac:dyDescent="0.25">
      <c r="A18" s="202" t="s">
        <v>554</v>
      </c>
      <c r="B18" s="212">
        <v>532</v>
      </c>
      <c r="C18" s="160">
        <v>457</v>
      </c>
      <c r="E18" s="29" t="s">
        <v>554</v>
      </c>
      <c r="F18" s="163">
        <f t="shared" si="0"/>
        <v>5.8888642904582689</v>
      </c>
      <c r="G18" s="163">
        <f t="shared" si="0"/>
        <v>5.0586672570290014</v>
      </c>
      <c r="J18" s="29" t="s">
        <v>554</v>
      </c>
      <c r="K18" s="163">
        <f t="shared" si="1"/>
        <v>5.0586672570290014</v>
      </c>
    </row>
    <row r="19" spans="1:11" x14ac:dyDescent="0.25">
      <c r="A19" s="202" t="s">
        <v>555</v>
      </c>
      <c r="B19" s="212">
        <v>261</v>
      </c>
      <c r="C19" s="160">
        <v>193</v>
      </c>
      <c r="E19" s="29" t="s">
        <v>555</v>
      </c>
      <c r="F19" s="163">
        <f t="shared" si="0"/>
        <v>2.8890856763338499</v>
      </c>
      <c r="G19" s="163">
        <f t="shared" si="0"/>
        <v>2.1363736993579812</v>
      </c>
      <c r="J19" s="29" t="s">
        <v>555</v>
      </c>
      <c r="K19" s="163">
        <f t="shared" si="1"/>
        <v>2.1363736993579812</v>
      </c>
    </row>
    <row r="20" spans="1:11" x14ac:dyDescent="0.25">
      <c r="A20" s="202" t="s">
        <v>556</v>
      </c>
      <c r="B20" s="212">
        <v>182</v>
      </c>
      <c r="C20" s="160">
        <v>100</v>
      </c>
      <c r="E20" s="29" t="s">
        <v>556</v>
      </c>
      <c r="F20" s="163">
        <f t="shared" si="0"/>
        <v>2.0146114677883551</v>
      </c>
      <c r="G20" s="163">
        <f t="shared" si="0"/>
        <v>1.1069293779056897</v>
      </c>
      <c r="J20" s="29" t="s">
        <v>556</v>
      </c>
      <c r="K20" s="163">
        <f t="shared" si="1"/>
        <v>1.1069293779056897</v>
      </c>
    </row>
    <row r="21" spans="1:11" x14ac:dyDescent="0.25">
      <c r="A21" s="203" t="s">
        <v>557</v>
      </c>
      <c r="B21" s="72">
        <v>126</v>
      </c>
      <c r="C21" s="111">
        <v>57</v>
      </c>
      <c r="E21" s="31" t="s">
        <v>557</v>
      </c>
      <c r="F21" s="163">
        <f t="shared" si="0"/>
        <v>1.3947310161611688</v>
      </c>
      <c r="G21" s="163">
        <f t="shared" si="0"/>
        <v>0.63094974540624305</v>
      </c>
      <c r="J21" s="31" t="s">
        <v>557</v>
      </c>
      <c r="K21" s="210">
        <f t="shared" si="1"/>
        <v>0.63094974540624305</v>
      </c>
    </row>
    <row r="22" spans="1:11" x14ac:dyDescent="0.25">
      <c r="A22" s="309" t="s">
        <v>16</v>
      </c>
      <c r="B22" s="121">
        <f>SUM(B4:B21)</f>
        <v>4442</v>
      </c>
      <c r="C22" s="124">
        <f>SUM(C4:C21)</f>
        <v>4592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836</v>
      </c>
      <c r="E3" s="297" t="s">
        <v>709</v>
      </c>
      <c r="F3" s="71">
        <v>51.84</v>
      </c>
      <c r="G3" s="71">
        <v>60.01</v>
      </c>
      <c r="K3" s="122" t="s">
        <v>16</v>
      </c>
      <c r="L3" s="71">
        <v>3.21</v>
      </c>
      <c r="M3" s="71">
        <v>2.75</v>
      </c>
    </row>
    <row r="4" spans="1:16" x14ac:dyDescent="0.25">
      <c r="A4" s="202" t="s">
        <v>704</v>
      </c>
      <c r="B4" s="212"/>
      <c r="C4" s="160">
        <v>765</v>
      </c>
      <c r="E4" s="298" t="s">
        <v>710</v>
      </c>
      <c r="F4" s="214">
        <v>41.78</v>
      </c>
      <c r="G4" s="214">
        <v>32.56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557</v>
      </c>
      <c r="E5" s="298" t="s">
        <v>711</v>
      </c>
      <c r="F5" s="214">
        <v>5.72</v>
      </c>
      <c r="G5" s="214">
        <v>6.2</v>
      </c>
      <c r="K5" s="123" t="s">
        <v>213</v>
      </c>
      <c r="L5" s="73">
        <v>3.21</v>
      </c>
      <c r="M5" s="73">
        <v>2.75</v>
      </c>
      <c r="N5" s="211"/>
    </row>
    <row r="6" spans="1:16" x14ac:dyDescent="0.25">
      <c r="A6" s="202" t="s">
        <v>706</v>
      </c>
      <c r="B6" s="212"/>
      <c r="C6" s="160">
        <v>491</v>
      </c>
      <c r="E6" s="298" t="s">
        <v>712</v>
      </c>
      <c r="F6" s="214">
        <v>0.41</v>
      </c>
      <c r="G6" s="214">
        <v>0.97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401</v>
      </c>
      <c r="E7" s="299" t="s">
        <v>713</v>
      </c>
      <c r="F7" s="73">
        <v>0.26</v>
      </c>
      <c r="G7" s="73">
        <v>0.26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521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23.410809297115655</v>
      </c>
      <c r="C13" s="301" t="e">
        <f>B3/SUM(B3:B8)*100</f>
        <v>#DIV/0!</v>
      </c>
      <c r="E13" s="217" t="s">
        <v>836</v>
      </c>
      <c r="F13" s="289">
        <f>IF(ISBLANK(F3),"",F3)</f>
        <v>51.84</v>
      </c>
      <c r="G13" s="289">
        <f>IF(ISBLANK(G3),"",G3)</f>
        <v>60.01</v>
      </c>
    </row>
    <row r="14" spans="1:16" x14ac:dyDescent="0.25">
      <c r="A14" s="220" t="s">
        <v>825</v>
      </c>
      <c r="B14" s="305">
        <f>C4/SUM(C3:C8)*100</f>
        <v>21.422570708485019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41.78</v>
      </c>
      <c r="G14" s="290">
        <f t="shared" si="0"/>
        <v>32.56</v>
      </c>
    </row>
    <row r="15" spans="1:16" x14ac:dyDescent="0.25">
      <c r="A15" s="220" t="s">
        <v>826</v>
      </c>
      <c r="B15" s="305">
        <f>C5/SUM(C3:C8)*100</f>
        <v>15.597871744609353</v>
      </c>
      <c r="C15" s="302" t="e">
        <f>B5/SUM(B3:B8)*100</f>
        <v>#DIV/0!</v>
      </c>
      <c r="E15" s="286" t="s">
        <v>838</v>
      </c>
      <c r="F15" s="290">
        <f t="shared" si="0"/>
        <v>5.72</v>
      </c>
      <c r="G15" s="290">
        <f t="shared" si="0"/>
        <v>6.2</v>
      </c>
    </row>
    <row r="16" spans="1:16" x14ac:dyDescent="0.25">
      <c r="A16" s="220" t="s">
        <v>827</v>
      </c>
      <c r="B16" s="305">
        <f>C6/SUM(C3:C8)*100</f>
        <v>13.749649957994958</v>
      </c>
      <c r="C16" s="302" t="e">
        <f>B6/SUM(B3:B8)*100</f>
        <v>#DIV/0!</v>
      </c>
      <c r="E16" s="286" t="s">
        <v>839</v>
      </c>
      <c r="F16" s="290">
        <f t="shared" si="0"/>
        <v>0.41</v>
      </c>
      <c r="G16" s="290">
        <f t="shared" si="0"/>
        <v>0.97</v>
      </c>
    </row>
    <row r="17" spans="1:18" x14ac:dyDescent="0.25">
      <c r="A17" s="220" t="s">
        <v>828</v>
      </c>
      <c r="B17" s="305">
        <f>C7/SUM(C3:C8)*100</f>
        <v>11.229347521702604</v>
      </c>
      <c r="C17" s="302" t="e">
        <f>B7/SUM(B3:B8)*100</f>
        <v>#DIV/0!</v>
      </c>
      <c r="E17" s="219" t="s">
        <v>840</v>
      </c>
      <c r="F17" s="291">
        <f t="shared" si="0"/>
        <v>0.26</v>
      </c>
      <c r="G17" s="291">
        <f t="shared" si="0"/>
        <v>0.26</v>
      </c>
    </row>
    <row r="18" spans="1:18" x14ac:dyDescent="0.25">
      <c r="A18" s="221" t="s">
        <v>829</v>
      </c>
      <c r="B18" s="306">
        <f>C8/SUM(C3:C8)*100</f>
        <v>14.58975077009241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23.410809297115655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21.422570708485019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15.597871744609353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13.749649957994958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11.229347521702604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14.58975077009241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945</v>
      </c>
      <c r="E34" s="297" t="s">
        <v>709</v>
      </c>
      <c r="F34" s="71">
        <v>60.01</v>
      </c>
      <c r="G34" s="211"/>
      <c r="K34" s="122" t="s">
        <v>16</v>
      </c>
      <c r="L34" s="71">
        <v>2.75</v>
      </c>
      <c r="M34" s="211"/>
    </row>
    <row r="35" spans="1:16" x14ac:dyDescent="0.25">
      <c r="A35" s="202" t="s">
        <v>704</v>
      </c>
      <c r="B35" s="212"/>
      <c r="C35" s="160">
        <v>949</v>
      </c>
      <c r="E35" s="298" t="s">
        <v>710</v>
      </c>
      <c r="F35" s="214">
        <v>32.56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473</v>
      </c>
      <c r="E36" s="298" t="s">
        <v>711</v>
      </c>
      <c r="F36" s="214">
        <v>6.2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331</v>
      </c>
      <c r="E37" s="298" t="s">
        <v>712</v>
      </c>
      <c r="F37" s="214">
        <v>0.97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254</v>
      </c>
      <c r="E38" s="299" t="s">
        <v>713</v>
      </c>
      <c r="F38" s="73">
        <v>0.26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319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28.890247630693977</v>
      </c>
      <c r="C44" s="301" t="e">
        <f>B34/SUM(B34:B39)*100</f>
        <v>#DIV/0!</v>
      </c>
      <c r="E44" s="217" t="s">
        <v>836</v>
      </c>
      <c r="F44" s="289">
        <f>IF(ISBLANK(F34),"",F34)</f>
        <v>60.01</v>
      </c>
    </row>
    <row r="45" spans="1:16" x14ac:dyDescent="0.25">
      <c r="A45" s="220" t="s">
        <v>825</v>
      </c>
      <c r="B45" s="305">
        <f>C35/SUM(C34:C39)*100</f>
        <v>29.012534393151938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32.56</v>
      </c>
    </row>
    <row r="46" spans="1:16" x14ac:dyDescent="0.25">
      <c r="A46" s="220" t="s">
        <v>826</v>
      </c>
      <c r="B46" s="305">
        <f>C36/SUM(C34:C39)*100</f>
        <v>14.460409660654234</v>
      </c>
      <c r="C46" s="302" t="e">
        <f>B36/SUM(B34:B39)*100</f>
        <v>#DIV/0!</v>
      </c>
      <c r="E46" s="286" t="s">
        <v>838</v>
      </c>
      <c r="F46" s="290">
        <f t="shared" si="2"/>
        <v>6.2</v>
      </c>
    </row>
    <row r="47" spans="1:16" x14ac:dyDescent="0.25">
      <c r="A47" s="220" t="s">
        <v>827</v>
      </c>
      <c r="B47" s="305">
        <f>C37/SUM(C34:C39)*100</f>
        <v>10.119229593396515</v>
      </c>
      <c r="C47" s="302" t="e">
        <f>B37/SUM(B34:B39)*100</f>
        <v>#DIV/0!</v>
      </c>
      <c r="E47" s="286" t="s">
        <v>839</v>
      </c>
      <c r="F47" s="290">
        <f t="shared" si="2"/>
        <v>0.97</v>
      </c>
    </row>
    <row r="48" spans="1:16" x14ac:dyDescent="0.25">
      <c r="A48" s="220" t="s">
        <v>828</v>
      </c>
      <c r="B48" s="305">
        <f>C38/SUM(C34:C39)*100</f>
        <v>7.7652094160807099</v>
      </c>
      <c r="C48" s="302" t="e">
        <f>B38/SUM(B34:B39)*100</f>
        <v>#DIV/0!</v>
      </c>
      <c r="E48" s="219" t="s">
        <v>840</v>
      </c>
      <c r="F48" s="291">
        <f t="shared" si="2"/>
        <v>0.26</v>
      </c>
    </row>
    <row r="49" spans="1:3" x14ac:dyDescent="0.25">
      <c r="A49" s="221" t="s">
        <v>829</v>
      </c>
      <c r="B49" s="306">
        <f>C39/SUM(C34:C39)*100</f>
        <v>9.752369306022624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28.890247630693977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29.012534393151938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14.460409660654234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10.119229593396515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7.7652094160807099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9.752369306022624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2024-04-26T07:38:10Z</dcterms:modified>
</cp:coreProperties>
</file>